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defaultThemeVersion="166925"/>
  <mc:AlternateContent xmlns:mc="http://schemas.openxmlformats.org/markup-compatibility/2006">
    <mc:Choice Requires="x15">
      <x15ac:absPath xmlns:x15ac="http://schemas.microsoft.com/office/spreadsheetml/2010/11/ac" url="C:\Users\Claudia\Documents\Year 4\stage2020\Rekentool\"/>
    </mc:Choice>
  </mc:AlternateContent>
  <xr:revisionPtr revIDLastSave="0" documentId="13_ncr:1_{3C290F24-3784-4781-B41D-A20C760B97F0}" xr6:coauthVersionLast="45" xr6:coauthVersionMax="45" xr10:uidLastSave="{00000000-0000-0000-0000-000000000000}"/>
  <bookViews>
    <workbookView xWindow="28680" yWindow="-120" windowWidth="29040" windowHeight="15840" firstSheet="1" activeTab="1" xr2:uid="{08B1E043-7A17-4804-8C96-0C84B0A0202B}"/>
  </bookViews>
  <sheets>
    <sheet name="Blad3" sheetId="11" state="hidden" r:id="rId1"/>
    <sheet name="Legenda" sheetId="35" r:id="rId2"/>
    <sheet name="Plantlijst" sheetId="6" r:id="rId3"/>
    <sheet name="Invoer" sheetId="5" r:id="rId4"/>
    <sheet name="Uitkomst in grafieken" sheetId="34" r:id="rId5"/>
    <sheet name="Uitkomst in cijfers" sheetId="8" r:id="rId6"/>
    <sheet name="Saldo" sheetId="21" r:id="rId7"/>
    <sheet name="Indirecte posten " sheetId="12" r:id="rId8"/>
    <sheet name="Exploitatiebegroting" sheetId="3" r:id="rId9"/>
    <sheet name="Investeringsbegroting " sheetId="20" r:id="rId10"/>
    <sheet name="Financieringsbegroting " sheetId="31" r:id="rId11"/>
    <sheet name="Liquiditeitsbegroting " sheetId="30" r:id="rId12"/>
  </sheets>
  <definedNames>
    <definedName name="_xlnm._FilterDatabase" localSheetId="2" hidden="1">Plantlijst!$A$5:$CU$202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 i="6" l="1"/>
  <c r="E81" i="5" l="1"/>
  <c r="F44" i="5"/>
  <c r="G44" i="5"/>
  <c r="H44" i="5"/>
  <c r="I44" i="5"/>
  <c r="J44" i="5"/>
  <c r="K44" i="5"/>
  <c r="L44" i="5"/>
  <c r="M44" i="5"/>
  <c r="N44" i="5"/>
  <c r="O44" i="5"/>
  <c r="P44" i="5"/>
  <c r="Q44" i="5"/>
  <c r="E44" i="5"/>
  <c r="F32" i="20" l="1"/>
  <c r="G32" i="20"/>
  <c r="H32" i="20"/>
  <c r="I32" i="20"/>
  <c r="J32" i="20"/>
  <c r="K32" i="20"/>
  <c r="L32" i="20"/>
  <c r="M32" i="20"/>
  <c r="N32" i="20"/>
  <c r="O32" i="20"/>
  <c r="P32" i="20"/>
  <c r="Q32" i="20"/>
  <c r="F29" i="20"/>
  <c r="G29" i="20"/>
  <c r="H29" i="20"/>
  <c r="I29" i="20"/>
  <c r="J29" i="20"/>
  <c r="K29" i="20"/>
  <c r="L29" i="20"/>
  <c r="M29" i="20"/>
  <c r="N29" i="20"/>
  <c r="O29" i="20"/>
  <c r="P29" i="20"/>
  <c r="Q29" i="20"/>
  <c r="G30" i="20"/>
  <c r="H30" i="20"/>
  <c r="I30" i="20"/>
  <c r="J30" i="20"/>
  <c r="K30" i="20"/>
  <c r="L30" i="20"/>
  <c r="M30" i="20"/>
  <c r="N30" i="20"/>
  <c r="O30" i="20"/>
  <c r="P30" i="20"/>
  <c r="Q30" i="20"/>
  <c r="F31" i="20"/>
  <c r="G31" i="20"/>
  <c r="H31" i="20"/>
  <c r="I31" i="20"/>
  <c r="J31" i="20"/>
  <c r="K31" i="20"/>
  <c r="L31" i="20"/>
  <c r="M31" i="20"/>
  <c r="N31" i="20"/>
  <c r="O31" i="20"/>
  <c r="P31" i="20"/>
  <c r="Q31" i="20"/>
  <c r="G28" i="20"/>
  <c r="H28" i="20"/>
  <c r="I28" i="20"/>
  <c r="J28" i="20"/>
  <c r="K28" i="20"/>
  <c r="L28" i="20"/>
  <c r="M28" i="20"/>
  <c r="N28" i="20"/>
  <c r="O28" i="20"/>
  <c r="P28" i="20"/>
  <c r="Q28" i="20"/>
  <c r="F28" i="20"/>
  <c r="G27" i="20"/>
  <c r="H27" i="20"/>
  <c r="I27" i="20"/>
  <c r="J27" i="20"/>
  <c r="K27" i="20"/>
  <c r="L27" i="20"/>
  <c r="M27" i="20"/>
  <c r="N27" i="20"/>
  <c r="O27" i="20"/>
  <c r="P27" i="20"/>
  <c r="Q27" i="20"/>
  <c r="Q26" i="20"/>
  <c r="G26" i="20"/>
  <c r="H26" i="20"/>
  <c r="I26" i="20"/>
  <c r="J26" i="20"/>
  <c r="K26" i="20"/>
  <c r="L26" i="20"/>
  <c r="M26" i="20"/>
  <c r="N26" i="20"/>
  <c r="O26" i="20"/>
  <c r="P26" i="20"/>
  <c r="Q25" i="20"/>
  <c r="G25" i="20"/>
  <c r="H25" i="20"/>
  <c r="I25" i="20"/>
  <c r="J25" i="20"/>
  <c r="K25" i="20"/>
  <c r="L25" i="20"/>
  <c r="M25" i="20"/>
  <c r="N25" i="20"/>
  <c r="O25" i="20"/>
  <c r="P25" i="20"/>
  <c r="F25" i="20"/>
  <c r="G24" i="20"/>
  <c r="H24" i="20"/>
  <c r="I24" i="20"/>
  <c r="J24" i="20"/>
  <c r="K24" i="20"/>
  <c r="L24" i="20"/>
  <c r="M24" i="20"/>
  <c r="N24" i="20"/>
  <c r="O24" i="20"/>
  <c r="P24" i="20"/>
  <c r="Q24" i="20"/>
  <c r="G23" i="20"/>
  <c r="H23" i="20"/>
  <c r="I23" i="20"/>
  <c r="J23" i="20"/>
  <c r="K23" i="20"/>
  <c r="L23" i="20"/>
  <c r="M23" i="20"/>
  <c r="N23" i="20"/>
  <c r="O23" i="20"/>
  <c r="P23" i="20"/>
  <c r="Q23" i="20"/>
  <c r="M35" i="20" l="1"/>
  <c r="M3" i="31" s="1"/>
  <c r="L35" i="20"/>
  <c r="L3" i="31" s="1"/>
  <c r="K35" i="20"/>
  <c r="K3" i="31" s="1"/>
  <c r="Q35" i="20"/>
  <c r="Q3" i="31" s="1"/>
  <c r="O35" i="20"/>
  <c r="O3" i="31" s="1"/>
  <c r="P35" i="20"/>
  <c r="P3" i="31" s="1"/>
  <c r="J35" i="20"/>
  <c r="J3" i="31" s="1"/>
  <c r="I35" i="20"/>
  <c r="I3" i="31" s="1"/>
  <c r="N35" i="20"/>
  <c r="N3" i="31" s="1"/>
  <c r="G35" i="20"/>
  <c r="G3" i="31" s="1"/>
  <c r="H35" i="20"/>
  <c r="H3" i="31" s="1"/>
  <c r="CJ138" i="6"/>
  <c r="CK138" i="6"/>
  <c r="CL138" i="6"/>
  <c r="CM138" i="6"/>
  <c r="CN138" i="6"/>
  <c r="CO138" i="6"/>
  <c r="CP138" i="6"/>
  <c r="CQ138" i="6"/>
  <c r="CR138" i="6"/>
  <c r="CS138" i="6"/>
  <c r="CT138" i="6"/>
  <c r="CU138" i="6"/>
  <c r="E8" i="21" l="1"/>
  <c r="F8" i="21"/>
  <c r="G8" i="21"/>
  <c r="H8" i="21"/>
  <c r="I8" i="21"/>
  <c r="J8" i="21"/>
  <c r="K8" i="21"/>
  <c r="L8" i="21"/>
  <c r="M8" i="21"/>
  <c r="N8" i="21"/>
  <c r="O8" i="21"/>
  <c r="P8" i="21"/>
  <c r="Q8" i="21"/>
  <c r="R8" i="21"/>
  <c r="S8" i="21"/>
  <c r="T8" i="21"/>
  <c r="U8" i="21"/>
  <c r="V8" i="21"/>
  <c r="W8" i="21"/>
  <c r="D8" i="21"/>
  <c r="E86" i="5" l="1"/>
  <c r="F30" i="20" s="1"/>
  <c r="E83" i="5"/>
  <c r="F27" i="20" s="1"/>
  <c r="E82" i="5"/>
  <c r="F26" i="20" s="1"/>
  <c r="E80" i="5"/>
  <c r="F24" i="20" s="1"/>
  <c r="E79" i="5"/>
  <c r="F23" i="20" s="1"/>
  <c r="F35" i="20" l="1"/>
  <c r="F3" i="31" s="1"/>
  <c r="R12" i="21"/>
  <c r="S12" i="21"/>
  <c r="T12" i="21"/>
  <c r="U12" i="21"/>
  <c r="V12" i="21"/>
  <c r="W12" i="21"/>
  <c r="U7" i="6"/>
  <c r="V7" i="6"/>
  <c r="W7" i="6"/>
  <c r="X7" i="6"/>
  <c r="Y7" i="6"/>
  <c r="Z7" i="6"/>
  <c r="AA7" i="6"/>
  <c r="AB7" i="6"/>
  <c r="AC7" i="6"/>
  <c r="AD7" i="6"/>
  <c r="AE7" i="6"/>
  <c r="U8" i="6"/>
  <c r="V8" i="6"/>
  <c r="W8" i="6"/>
  <c r="X8" i="6"/>
  <c r="Y8" i="6"/>
  <c r="Z8" i="6"/>
  <c r="AA8" i="6"/>
  <c r="AB8" i="6"/>
  <c r="AC8" i="6"/>
  <c r="AD8" i="6"/>
  <c r="AE8" i="6"/>
  <c r="U9" i="6"/>
  <c r="V9" i="6"/>
  <c r="W9" i="6"/>
  <c r="X9" i="6"/>
  <c r="Y9" i="6"/>
  <c r="Z9" i="6"/>
  <c r="AA9" i="6"/>
  <c r="AB9" i="6"/>
  <c r="AC9" i="6"/>
  <c r="AD9" i="6"/>
  <c r="AE9" i="6"/>
  <c r="U10" i="6"/>
  <c r="V10" i="6"/>
  <c r="W10" i="6"/>
  <c r="X10" i="6"/>
  <c r="Y10" i="6"/>
  <c r="Z10" i="6"/>
  <c r="AA10" i="6"/>
  <c r="AB10" i="6"/>
  <c r="AC10" i="6"/>
  <c r="AD10" i="6"/>
  <c r="AE10" i="6"/>
  <c r="U11" i="6"/>
  <c r="V11" i="6"/>
  <c r="W11" i="6"/>
  <c r="X11" i="6"/>
  <c r="Y11" i="6"/>
  <c r="Z11" i="6"/>
  <c r="AA11" i="6"/>
  <c r="AB11" i="6"/>
  <c r="AC11" i="6"/>
  <c r="AD11" i="6"/>
  <c r="AE11" i="6"/>
  <c r="U12" i="6"/>
  <c r="V12" i="6"/>
  <c r="W12" i="6"/>
  <c r="X12" i="6"/>
  <c r="Y12" i="6"/>
  <c r="Z12" i="6"/>
  <c r="AA12" i="6"/>
  <c r="AB12" i="6"/>
  <c r="AC12" i="6"/>
  <c r="AD12" i="6"/>
  <c r="AE12" i="6"/>
  <c r="U13" i="6"/>
  <c r="V13" i="6"/>
  <c r="W13" i="6"/>
  <c r="X13" i="6"/>
  <c r="Y13" i="6"/>
  <c r="Z13" i="6"/>
  <c r="AA13" i="6"/>
  <c r="AB13" i="6"/>
  <c r="AC13" i="6"/>
  <c r="AD13" i="6"/>
  <c r="AE13" i="6"/>
  <c r="U14" i="6"/>
  <c r="V14" i="6"/>
  <c r="W14" i="6"/>
  <c r="X14" i="6"/>
  <c r="Y14" i="6"/>
  <c r="Z14" i="6"/>
  <c r="AA14" i="6"/>
  <c r="AB14" i="6"/>
  <c r="AC14" i="6"/>
  <c r="AD14" i="6"/>
  <c r="AE14" i="6"/>
  <c r="U15" i="6"/>
  <c r="V15" i="6"/>
  <c r="W15" i="6"/>
  <c r="X15" i="6"/>
  <c r="Y15" i="6"/>
  <c r="Z15" i="6"/>
  <c r="AA15" i="6"/>
  <c r="AB15" i="6"/>
  <c r="AC15" i="6"/>
  <c r="AD15" i="6"/>
  <c r="AE15" i="6"/>
  <c r="U16" i="6"/>
  <c r="V16" i="6"/>
  <c r="W16" i="6"/>
  <c r="X16" i="6"/>
  <c r="Y16" i="6"/>
  <c r="Z16" i="6"/>
  <c r="AA16" i="6"/>
  <c r="AB16" i="6"/>
  <c r="AC16" i="6"/>
  <c r="AD16" i="6"/>
  <c r="AE16" i="6"/>
  <c r="U17" i="6"/>
  <c r="V17" i="6"/>
  <c r="W17" i="6"/>
  <c r="X17" i="6"/>
  <c r="Y17" i="6"/>
  <c r="Z17" i="6"/>
  <c r="AA17" i="6"/>
  <c r="AB17" i="6"/>
  <c r="AC17" i="6"/>
  <c r="AD17" i="6"/>
  <c r="AE17" i="6"/>
  <c r="U18" i="6"/>
  <c r="V18" i="6"/>
  <c r="W18" i="6"/>
  <c r="X18" i="6"/>
  <c r="Y18" i="6"/>
  <c r="Z18" i="6"/>
  <c r="AA18" i="6"/>
  <c r="AB18" i="6"/>
  <c r="AC18" i="6"/>
  <c r="AD18" i="6"/>
  <c r="AE18" i="6"/>
  <c r="U19" i="6"/>
  <c r="V19" i="6"/>
  <c r="W19" i="6"/>
  <c r="X19" i="6"/>
  <c r="Y19" i="6"/>
  <c r="Z19" i="6"/>
  <c r="AA19" i="6"/>
  <c r="AB19" i="6"/>
  <c r="AC19" i="6"/>
  <c r="AD19" i="6"/>
  <c r="AE19" i="6"/>
  <c r="U20" i="6"/>
  <c r="V20" i="6"/>
  <c r="W20" i="6"/>
  <c r="X20" i="6"/>
  <c r="Y20" i="6"/>
  <c r="Z20" i="6"/>
  <c r="AA20" i="6"/>
  <c r="AB20" i="6"/>
  <c r="AC20" i="6"/>
  <c r="AD20" i="6"/>
  <c r="AE20" i="6"/>
  <c r="U21" i="6"/>
  <c r="V21" i="6"/>
  <c r="W21" i="6"/>
  <c r="X21" i="6"/>
  <c r="Y21" i="6"/>
  <c r="Z21" i="6"/>
  <c r="AA21" i="6"/>
  <c r="AB21" i="6"/>
  <c r="AC21" i="6"/>
  <c r="AD21" i="6"/>
  <c r="AE21" i="6"/>
  <c r="U22" i="6"/>
  <c r="V22" i="6"/>
  <c r="W22" i="6"/>
  <c r="X22" i="6"/>
  <c r="Y22" i="6"/>
  <c r="Z22" i="6"/>
  <c r="AA22" i="6"/>
  <c r="AB22" i="6"/>
  <c r="AC22" i="6"/>
  <c r="AD22" i="6"/>
  <c r="AE22" i="6"/>
  <c r="U23" i="6"/>
  <c r="V23" i="6"/>
  <c r="W23" i="6"/>
  <c r="X23" i="6"/>
  <c r="Y23" i="6"/>
  <c r="Z23" i="6"/>
  <c r="AA23" i="6"/>
  <c r="AB23" i="6"/>
  <c r="AC23" i="6"/>
  <c r="AD23" i="6"/>
  <c r="AE23" i="6"/>
  <c r="U24" i="6"/>
  <c r="V24" i="6"/>
  <c r="W24" i="6"/>
  <c r="X24" i="6"/>
  <c r="Y24" i="6"/>
  <c r="Z24" i="6"/>
  <c r="AA24" i="6"/>
  <c r="AB24" i="6"/>
  <c r="AC24" i="6"/>
  <c r="AD24" i="6"/>
  <c r="AE24" i="6"/>
  <c r="U25" i="6"/>
  <c r="V25" i="6"/>
  <c r="W25" i="6"/>
  <c r="X25" i="6"/>
  <c r="Y25" i="6"/>
  <c r="Z25" i="6"/>
  <c r="AA25" i="6"/>
  <c r="AB25" i="6"/>
  <c r="AC25" i="6"/>
  <c r="AD25" i="6"/>
  <c r="AE25" i="6"/>
  <c r="U26" i="6"/>
  <c r="V26" i="6"/>
  <c r="W26" i="6"/>
  <c r="X26" i="6"/>
  <c r="Y26" i="6"/>
  <c r="Z26" i="6"/>
  <c r="AA26" i="6"/>
  <c r="AB26" i="6"/>
  <c r="AC26" i="6"/>
  <c r="AD26" i="6"/>
  <c r="AE26" i="6"/>
  <c r="U27" i="6"/>
  <c r="V27" i="6"/>
  <c r="W27" i="6"/>
  <c r="X27" i="6"/>
  <c r="Y27" i="6"/>
  <c r="Z27" i="6"/>
  <c r="AA27" i="6"/>
  <c r="AB27" i="6"/>
  <c r="AC27" i="6"/>
  <c r="AD27" i="6"/>
  <c r="AE27" i="6"/>
  <c r="U28" i="6"/>
  <c r="V28" i="6"/>
  <c r="W28" i="6"/>
  <c r="X28" i="6"/>
  <c r="Y28" i="6"/>
  <c r="Z28" i="6"/>
  <c r="AA28" i="6"/>
  <c r="AB28" i="6"/>
  <c r="AC28" i="6"/>
  <c r="AD28" i="6"/>
  <c r="AE28" i="6"/>
  <c r="U29" i="6"/>
  <c r="V29" i="6"/>
  <c r="W29" i="6"/>
  <c r="X29" i="6"/>
  <c r="Y29" i="6"/>
  <c r="Z29" i="6"/>
  <c r="AA29" i="6"/>
  <c r="AB29" i="6"/>
  <c r="AC29" i="6"/>
  <c r="AD29" i="6"/>
  <c r="AE29" i="6"/>
  <c r="U30" i="6"/>
  <c r="V30" i="6"/>
  <c r="W30" i="6"/>
  <c r="X30" i="6"/>
  <c r="Y30" i="6"/>
  <c r="Z30" i="6"/>
  <c r="AA30" i="6"/>
  <c r="AB30" i="6"/>
  <c r="AC30" i="6"/>
  <c r="AD30" i="6"/>
  <c r="AE30" i="6"/>
  <c r="U31" i="6"/>
  <c r="V31" i="6"/>
  <c r="W31" i="6"/>
  <c r="X31" i="6"/>
  <c r="Y31" i="6"/>
  <c r="Z31" i="6"/>
  <c r="AA31" i="6"/>
  <c r="AB31" i="6"/>
  <c r="AC31" i="6"/>
  <c r="AD31" i="6"/>
  <c r="AE31" i="6"/>
  <c r="U32" i="6"/>
  <c r="V32" i="6"/>
  <c r="W32" i="6"/>
  <c r="X32" i="6"/>
  <c r="Y32" i="6"/>
  <c r="Z32" i="6"/>
  <c r="AA32" i="6"/>
  <c r="AB32" i="6"/>
  <c r="AC32" i="6"/>
  <c r="AD32" i="6"/>
  <c r="AE32" i="6"/>
  <c r="U33" i="6"/>
  <c r="V33" i="6"/>
  <c r="W33" i="6"/>
  <c r="X33" i="6"/>
  <c r="Y33" i="6"/>
  <c r="Z33" i="6"/>
  <c r="AA33" i="6"/>
  <c r="AB33" i="6"/>
  <c r="AC33" i="6"/>
  <c r="AD33" i="6"/>
  <c r="AE33" i="6"/>
  <c r="U34" i="6"/>
  <c r="V34" i="6"/>
  <c r="W34" i="6"/>
  <c r="X34" i="6"/>
  <c r="Y34" i="6"/>
  <c r="Z34" i="6"/>
  <c r="AA34" i="6"/>
  <c r="AB34" i="6"/>
  <c r="AC34" i="6"/>
  <c r="AD34" i="6"/>
  <c r="AE34" i="6"/>
  <c r="U35" i="6"/>
  <c r="V35" i="6"/>
  <c r="W35" i="6"/>
  <c r="X35" i="6"/>
  <c r="Y35" i="6"/>
  <c r="Z35" i="6"/>
  <c r="AA35" i="6"/>
  <c r="AB35" i="6"/>
  <c r="AC35" i="6"/>
  <c r="AD35" i="6"/>
  <c r="AE35" i="6"/>
  <c r="U36" i="6"/>
  <c r="V36" i="6"/>
  <c r="W36" i="6"/>
  <c r="X36" i="6"/>
  <c r="Y36" i="6"/>
  <c r="Z36" i="6"/>
  <c r="AA36" i="6"/>
  <c r="AB36" i="6"/>
  <c r="AC36" i="6"/>
  <c r="AD36" i="6"/>
  <c r="AE36" i="6"/>
  <c r="U37" i="6"/>
  <c r="V37" i="6"/>
  <c r="W37" i="6"/>
  <c r="X37" i="6"/>
  <c r="Y37" i="6"/>
  <c r="Z37" i="6"/>
  <c r="AA37" i="6"/>
  <c r="AB37" i="6"/>
  <c r="AC37" i="6"/>
  <c r="AD37" i="6"/>
  <c r="AE37" i="6"/>
  <c r="U38" i="6"/>
  <c r="V38" i="6"/>
  <c r="W38" i="6"/>
  <c r="X38" i="6"/>
  <c r="Y38" i="6"/>
  <c r="Z38" i="6"/>
  <c r="AA38" i="6"/>
  <c r="AB38" i="6"/>
  <c r="AC38" i="6"/>
  <c r="AD38" i="6"/>
  <c r="AE38" i="6"/>
  <c r="U39" i="6"/>
  <c r="V39" i="6"/>
  <c r="W39" i="6"/>
  <c r="X39" i="6"/>
  <c r="Y39" i="6"/>
  <c r="Z39" i="6"/>
  <c r="AA39" i="6"/>
  <c r="AB39" i="6"/>
  <c r="AC39" i="6"/>
  <c r="AD39" i="6"/>
  <c r="AE39" i="6"/>
  <c r="U40" i="6"/>
  <c r="V40" i="6"/>
  <c r="W40" i="6"/>
  <c r="X40" i="6"/>
  <c r="Y40" i="6"/>
  <c r="Z40" i="6"/>
  <c r="AA40" i="6"/>
  <c r="AB40" i="6"/>
  <c r="AC40" i="6"/>
  <c r="AD40" i="6"/>
  <c r="AE40" i="6"/>
  <c r="U41" i="6"/>
  <c r="V41" i="6"/>
  <c r="W41" i="6"/>
  <c r="X41" i="6"/>
  <c r="Y41" i="6"/>
  <c r="Z41" i="6"/>
  <c r="AA41" i="6"/>
  <c r="AB41" i="6"/>
  <c r="AC41" i="6"/>
  <c r="AD41" i="6"/>
  <c r="AE41" i="6"/>
  <c r="U42" i="6"/>
  <c r="V42" i="6"/>
  <c r="W42" i="6"/>
  <c r="X42" i="6"/>
  <c r="Y42" i="6"/>
  <c r="Z42" i="6"/>
  <c r="AA42" i="6"/>
  <c r="AB42" i="6"/>
  <c r="AC42" i="6"/>
  <c r="AD42" i="6"/>
  <c r="AE42" i="6"/>
  <c r="U43" i="6"/>
  <c r="V43" i="6"/>
  <c r="W43" i="6"/>
  <c r="X43" i="6"/>
  <c r="Y43" i="6"/>
  <c r="Z43" i="6"/>
  <c r="AA43" i="6"/>
  <c r="AB43" i="6"/>
  <c r="AC43" i="6"/>
  <c r="AD43" i="6"/>
  <c r="AE43" i="6"/>
  <c r="U44" i="6"/>
  <c r="V44" i="6"/>
  <c r="W44" i="6"/>
  <c r="X44" i="6"/>
  <c r="Y44" i="6"/>
  <c r="Z44" i="6"/>
  <c r="AA44" i="6"/>
  <c r="AB44" i="6"/>
  <c r="AC44" i="6"/>
  <c r="AD44" i="6"/>
  <c r="AE44" i="6"/>
  <c r="U45" i="6"/>
  <c r="V45" i="6"/>
  <c r="W45" i="6"/>
  <c r="X45" i="6"/>
  <c r="Y45" i="6"/>
  <c r="Z45" i="6"/>
  <c r="AA45" i="6"/>
  <c r="AB45" i="6"/>
  <c r="AC45" i="6"/>
  <c r="AD45" i="6"/>
  <c r="AE45" i="6"/>
  <c r="U46" i="6"/>
  <c r="V46" i="6"/>
  <c r="W46" i="6"/>
  <c r="X46" i="6"/>
  <c r="Y46" i="6"/>
  <c r="Z46" i="6"/>
  <c r="AA46" i="6"/>
  <c r="AB46" i="6"/>
  <c r="AC46" i="6"/>
  <c r="AD46" i="6"/>
  <c r="AE46" i="6"/>
  <c r="U47" i="6"/>
  <c r="V47" i="6"/>
  <c r="W47" i="6"/>
  <c r="X47" i="6"/>
  <c r="Y47" i="6"/>
  <c r="Z47" i="6"/>
  <c r="AA47" i="6"/>
  <c r="AB47" i="6"/>
  <c r="AC47" i="6"/>
  <c r="AD47" i="6"/>
  <c r="AE47" i="6"/>
  <c r="U48" i="6"/>
  <c r="V48" i="6"/>
  <c r="W48" i="6"/>
  <c r="X48" i="6"/>
  <c r="Y48" i="6"/>
  <c r="Z48" i="6"/>
  <c r="AA48" i="6"/>
  <c r="AB48" i="6"/>
  <c r="AC48" i="6"/>
  <c r="AD48" i="6"/>
  <c r="AE48" i="6"/>
  <c r="U49" i="6"/>
  <c r="V49" i="6"/>
  <c r="W49" i="6"/>
  <c r="X49" i="6"/>
  <c r="Y49" i="6"/>
  <c r="Z49" i="6"/>
  <c r="AA49" i="6"/>
  <c r="AB49" i="6"/>
  <c r="AC49" i="6"/>
  <c r="AD49" i="6"/>
  <c r="AE49" i="6"/>
  <c r="U50" i="6"/>
  <c r="V50" i="6"/>
  <c r="W50" i="6"/>
  <c r="X50" i="6"/>
  <c r="Y50" i="6"/>
  <c r="Z50" i="6"/>
  <c r="AA50" i="6"/>
  <c r="AB50" i="6"/>
  <c r="AC50" i="6"/>
  <c r="AD50" i="6"/>
  <c r="AE50" i="6"/>
  <c r="U51" i="6"/>
  <c r="V51" i="6"/>
  <c r="W51" i="6"/>
  <c r="X51" i="6"/>
  <c r="Y51" i="6"/>
  <c r="Z51" i="6"/>
  <c r="AA51" i="6"/>
  <c r="AB51" i="6"/>
  <c r="AC51" i="6"/>
  <c r="AD51" i="6"/>
  <c r="AE51" i="6"/>
  <c r="U52" i="6"/>
  <c r="V52" i="6"/>
  <c r="W52" i="6"/>
  <c r="X52" i="6"/>
  <c r="Y52" i="6"/>
  <c r="Z52" i="6"/>
  <c r="AA52" i="6"/>
  <c r="AB52" i="6"/>
  <c r="AC52" i="6"/>
  <c r="AD52" i="6"/>
  <c r="AE52" i="6"/>
  <c r="U53" i="6"/>
  <c r="V53" i="6"/>
  <c r="W53" i="6"/>
  <c r="X53" i="6"/>
  <c r="Y53" i="6"/>
  <c r="Z53" i="6"/>
  <c r="AA53" i="6"/>
  <c r="AB53" i="6"/>
  <c r="AC53" i="6"/>
  <c r="AD53" i="6"/>
  <c r="AE53" i="6"/>
  <c r="U54" i="6"/>
  <c r="V54" i="6"/>
  <c r="W54" i="6"/>
  <c r="X54" i="6"/>
  <c r="Y54" i="6"/>
  <c r="Z54" i="6"/>
  <c r="AA54" i="6"/>
  <c r="AB54" i="6"/>
  <c r="AC54" i="6"/>
  <c r="AD54" i="6"/>
  <c r="AE54" i="6"/>
  <c r="U55" i="6"/>
  <c r="V55" i="6"/>
  <c r="W55" i="6"/>
  <c r="X55" i="6"/>
  <c r="Y55" i="6"/>
  <c r="Z55" i="6"/>
  <c r="AA55" i="6"/>
  <c r="AB55" i="6"/>
  <c r="AC55" i="6"/>
  <c r="AD55" i="6"/>
  <c r="AE55" i="6"/>
  <c r="U56" i="6"/>
  <c r="V56" i="6"/>
  <c r="W56" i="6"/>
  <c r="X56" i="6"/>
  <c r="Y56" i="6"/>
  <c r="Z56" i="6"/>
  <c r="AA56" i="6"/>
  <c r="AB56" i="6"/>
  <c r="AC56" i="6"/>
  <c r="AD56" i="6"/>
  <c r="AE56" i="6"/>
  <c r="U57" i="6"/>
  <c r="V57" i="6"/>
  <c r="W57" i="6"/>
  <c r="X57" i="6"/>
  <c r="Y57" i="6"/>
  <c r="Z57" i="6"/>
  <c r="AA57" i="6"/>
  <c r="AB57" i="6"/>
  <c r="AC57" i="6"/>
  <c r="AD57" i="6"/>
  <c r="AE57" i="6"/>
  <c r="U58" i="6"/>
  <c r="V58" i="6"/>
  <c r="W58" i="6"/>
  <c r="X58" i="6"/>
  <c r="Y58" i="6"/>
  <c r="Z58" i="6"/>
  <c r="AA58" i="6"/>
  <c r="AB58" i="6"/>
  <c r="AC58" i="6"/>
  <c r="AD58" i="6"/>
  <c r="AE58" i="6"/>
  <c r="U59" i="6"/>
  <c r="V59" i="6"/>
  <c r="W59" i="6"/>
  <c r="X59" i="6"/>
  <c r="Y59" i="6"/>
  <c r="Z59" i="6"/>
  <c r="AA59" i="6"/>
  <c r="AB59" i="6"/>
  <c r="AC59" i="6"/>
  <c r="AD59" i="6"/>
  <c r="AE59" i="6"/>
  <c r="U60" i="6"/>
  <c r="V60" i="6"/>
  <c r="W60" i="6"/>
  <c r="X60" i="6"/>
  <c r="Y60" i="6"/>
  <c r="Z60" i="6"/>
  <c r="AA60" i="6"/>
  <c r="AB60" i="6"/>
  <c r="AC60" i="6"/>
  <c r="AD60" i="6"/>
  <c r="AE60" i="6"/>
  <c r="U61" i="6"/>
  <c r="V61" i="6"/>
  <c r="W61" i="6"/>
  <c r="X61" i="6"/>
  <c r="Y61" i="6"/>
  <c r="Z61" i="6"/>
  <c r="AA61" i="6"/>
  <c r="AB61" i="6"/>
  <c r="AC61" i="6"/>
  <c r="AD61" i="6"/>
  <c r="AE61" i="6"/>
  <c r="U62" i="6"/>
  <c r="V62" i="6"/>
  <c r="W62" i="6"/>
  <c r="X62" i="6"/>
  <c r="Y62" i="6"/>
  <c r="Z62" i="6"/>
  <c r="AA62" i="6"/>
  <c r="AB62" i="6"/>
  <c r="AC62" i="6"/>
  <c r="AD62" i="6"/>
  <c r="AE62" i="6"/>
  <c r="U63" i="6"/>
  <c r="V63" i="6"/>
  <c r="W63" i="6"/>
  <c r="X63" i="6"/>
  <c r="Y63" i="6"/>
  <c r="Z63" i="6"/>
  <c r="AA63" i="6"/>
  <c r="AB63" i="6"/>
  <c r="AC63" i="6"/>
  <c r="AD63" i="6"/>
  <c r="AE63" i="6"/>
  <c r="U64" i="6"/>
  <c r="V64" i="6"/>
  <c r="W64" i="6"/>
  <c r="X64" i="6"/>
  <c r="Y64" i="6"/>
  <c r="Z64" i="6"/>
  <c r="AA64" i="6"/>
  <c r="AB64" i="6"/>
  <c r="AC64" i="6"/>
  <c r="AD64" i="6"/>
  <c r="AE64" i="6"/>
  <c r="U65" i="6"/>
  <c r="V65" i="6"/>
  <c r="W65" i="6"/>
  <c r="X65" i="6"/>
  <c r="Y65" i="6"/>
  <c r="Z65" i="6"/>
  <c r="AA65" i="6"/>
  <c r="AB65" i="6"/>
  <c r="AC65" i="6"/>
  <c r="AD65" i="6"/>
  <c r="AE65" i="6"/>
  <c r="U66" i="6"/>
  <c r="V66" i="6"/>
  <c r="W66" i="6"/>
  <c r="X66" i="6"/>
  <c r="Y66" i="6"/>
  <c r="Z66" i="6"/>
  <c r="AA66" i="6"/>
  <c r="AB66" i="6"/>
  <c r="AC66" i="6"/>
  <c r="AD66" i="6"/>
  <c r="AE66" i="6"/>
  <c r="U67" i="6"/>
  <c r="V67" i="6"/>
  <c r="W67" i="6"/>
  <c r="X67" i="6"/>
  <c r="Y67" i="6"/>
  <c r="Z67" i="6"/>
  <c r="AA67" i="6"/>
  <c r="AB67" i="6"/>
  <c r="AC67" i="6"/>
  <c r="AD67" i="6"/>
  <c r="AE67" i="6"/>
  <c r="U68" i="6"/>
  <c r="V68" i="6"/>
  <c r="W68" i="6"/>
  <c r="X68" i="6"/>
  <c r="Y68" i="6"/>
  <c r="Z68" i="6"/>
  <c r="AA68" i="6"/>
  <c r="AB68" i="6"/>
  <c r="AC68" i="6"/>
  <c r="AD68" i="6"/>
  <c r="AE68" i="6"/>
  <c r="U69" i="6"/>
  <c r="V69" i="6"/>
  <c r="W69" i="6"/>
  <c r="X69" i="6"/>
  <c r="Y69" i="6"/>
  <c r="Z69" i="6"/>
  <c r="AA69" i="6"/>
  <c r="AB69" i="6"/>
  <c r="AC69" i="6"/>
  <c r="AD69" i="6"/>
  <c r="AE69" i="6"/>
  <c r="U70" i="6"/>
  <c r="V70" i="6"/>
  <c r="W70" i="6"/>
  <c r="X70" i="6"/>
  <c r="Y70" i="6"/>
  <c r="Z70" i="6"/>
  <c r="AA70" i="6"/>
  <c r="AB70" i="6"/>
  <c r="AC70" i="6"/>
  <c r="AD70" i="6"/>
  <c r="AE70" i="6"/>
  <c r="U71" i="6"/>
  <c r="V71" i="6"/>
  <c r="W71" i="6"/>
  <c r="X71" i="6"/>
  <c r="Y71" i="6"/>
  <c r="Z71" i="6"/>
  <c r="AA71" i="6"/>
  <c r="AB71" i="6"/>
  <c r="AC71" i="6"/>
  <c r="AD71" i="6"/>
  <c r="AE71" i="6"/>
  <c r="U72" i="6"/>
  <c r="V72" i="6"/>
  <c r="W72" i="6"/>
  <c r="X72" i="6"/>
  <c r="Y72" i="6"/>
  <c r="Z72" i="6"/>
  <c r="AA72" i="6"/>
  <c r="AB72" i="6"/>
  <c r="AC72" i="6"/>
  <c r="AD72" i="6"/>
  <c r="AE72" i="6"/>
  <c r="U73" i="6"/>
  <c r="V73" i="6"/>
  <c r="W73" i="6"/>
  <c r="X73" i="6"/>
  <c r="Y73" i="6"/>
  <c r="Z73" i="6"/>
  <c r="AA73" i="6"/>
  <c r="AB73" i="6"/>
  <c r="AC73" i="6"/>
  <c r="AD73" i="6"/>
  <c r="AE73" i="6"/>
  <c r="U74" i="6"/>
  <c r="V74" i="6"/>
  <c r="W74" i="6"/>
  <c r="X74" i="6"/>
  <c r="Y74" i="6"/>
  <c r="Z74" i="6"/>
  <c r="AA74" i="6"/>
  <c r="AB74" i="6"/>
  <c r="AC74" i="6"/>
  <c r="AD74" i="6"/>
  <c r="AE74" i="6"/>
  <c r="U75" i="6"/>
  <c r="V75" i="6"/>
  <c r="W75" i="6"/>
  <c r="X75" i="6"/>
  <c r="Y75" i="6"/>
  <c r="Z75" i="6"/>
  <c r="AA75" i="6"/>
  <c r="AB75" i="6"/>
  <c r="AC75" i="6"/>
  <c r="AD75" i="6"/>
  <c r="AE75" i="6"/>
  <c r="U76" i="6"/>
  <c r="V76" i="6"/>
  <c r="W76" i="6"/>
  <c r="X76" i="6"/>
  <c r="Y76" i="6"/>
  <c r="Z76" i="6"/>
  <c r="AA76" i="6"/>
  <c r="AB76" i="6"/>
  <c r="AC76" i="6"/>
  <c r="AD76" i="6"/>
  <c r="AE76" i="6"/>
  <c r="U77" i="6"/>
  <c r="V77" i="6"/>
  <c r="W77" i="6"/>
  <c r="X77" i="6"/>
  <c r="Y77" i="6"/>
  <c r="Z77" i="6"/>
  <c r="AA77" i="6"/>
  <c r="AB77" i="6"/>
  <c r="AC77" i="6"/>
  <c r="AD77" i="6"/>
  <c r="AE77" i="6"/>
  <c r="U78" i="6"/>
  <c r="V78" i="6"/>
  <c r="W78" i="6"/>
  <c r="X78" i="6"/>
  <c r="Y78" i="6"/>
  <c r="Z78" i="6"/>
  <c r="AA78" i="6"/>
  <c r="AB78" i="6"/>
  <c r="AC78" i="6"/>
  <c r="AD78" i="6"/>
  <c r="AE78" i="6"/>
  <c r="U79" i="6"/>
  <c r="V79" i="6"/>
  <c r="W79" i="6"/>
  <c r="X79" i="6"/>
  <c r="Y79" i="6"/>
  <c r="Z79" i="6"/>
  <c r="AA79" i="6"/>
  <c r="AB79" i="6"/>
  <c r="AC79" i="6"/>
  <c r="AD79" i="6"/>
  <c r="AE79" i="6"/>
  <c r="U80" i="6"/>
  <c r="V80" i="6"/>
  <c r="W80" i="6"/>
  <c r="X80" i="6"/>
  <c r="Y80" i="6"/>
  <c r="Z80" i="6"/>
  <c r="AA80" i="6"/>
  <c r="AB80" i="6"/>
  <c r="AC80" i="6"/>
  <c r="AD80" i="6"/>
  <c r="AE80" i="6"/>
  <c r="U81" i="6"/>
  <c r="V81" i="6"/>
  <c r="W81" i="6"/>
  <c r="X81" i="6"/>
  <c r="Y81" i="6"/>
  <c r="Z81" i="6"/>
  <c r="AA81" i="6"/>
  <c r="AB81" i="6"/>
  <c r="AC81" i="6"/>
  <c r="AD81" i="6"/>
  <c r="AE81" i="6"/>
  <c r="U82" i="6"/>
  <c r="V82" i="6"/>
  <c r="W82" i="6"/>
  <c r="X82" i="6"/>
  <c r="Y82" i="6"/>
  <c r="Z82" i="6"/>
  <c r="AA82" i="6"/>
  <c r="AB82" i="6"/>
  <c r="AC82" i="6"/>
  <c r="AD82" i="6"/>
  <c r="AE82" i="6"/>
  <c r="U83" i="6"/>
  <c r="V83" i="6"/>
  <c r="W83" i="6"/>
  <c r="X83" i="6"/>
  <c r="Y83" i="6"/>
  <c r="Z83" i="6"/>
  <c r="AA83" i="6"/>
  <c r="AB83" i="6"/>
  <c r="AC83" i="6"/>
  <c r="AD83" i="6"/>
  <c r="AE83" i="6"/>
  <c r="U84" i="6"/>
  <c r="V84" i="6"/>
  <c r="W84" i="6"/>
  <c r="X84" i="6"/>
  <c r="Y84" i="6"/>
  <c r="Z84" i="6"/>
  <c r="AA84" i="6"/>
  <c r="AB84" i="6"/>
  <c r="AC84" i="6"/>
  <c r="AD84" i="6"/>
  <c r="AE84" i="6"/>
  <c r="U85" i="6"/>
  <c r="V85" i="6"/>
  <c r="W85" i="6"/>
  <c r="X85" i="6"/>
  <c r="Y85" i="6"/>
  <c r="Z85" i="6"/>
  <c r="AA85" i="6"/>
  <c r="AB85" i="6"/>
  <c r="AC85" i="6"/>
  <c r="AD85" i="6"/>
  <c r="AE85" i="6"/>
  <c r="U86" i="6"/>
  <c r="V86" i="6"/>
  <c r="W86" i="6"/>
  <c r="X86" i="6"/>
  <c r="Y86" i="6"/>
  <c r="Z86" i="6"/>
  <c r="AA86" i="6"/>
  <c r="AB86" i="6"/>
  <c r="AC86" i="6"/>
  <c r="AD86" i="6"/>
  <c r="AE86" i="6"/>
  <c r="U87" i="6"/>
  <c r="V87" i="6"/>
  <c r="W87" i="6"/>
  <c r="X87" i="6"/>
  <c r="Y87" i="6"/>
  <c r="Z87" i="6"/>
  <c r="AA87" i="6"/>
  <c r="AB87" i="6"/>
  <c r="AC87" i="6"/>
  <c r="AD87" i="6"/>
  <c r="AE87" i="6"/>
  <c r="U88" i="6"/>
  <c r="V88" i="6"/>
  <c r="W88" i="6"/>
  <c r="X88" i="6"/>
  <c r="Y88" i="6"/>
  <c r="Z88" i="6"/>
  <c r="AA88" i="6"/>
  <c r="AB88" i="6"/>
  <c r="AC88" i="6"/>
  <c r="AD88" i="6"/>
  <c r="AE88" i="6"/>
  <c r="U89" i="6"/>
  <c r="V89" i="6"/>
  <c r="W89" i="6"/>
  <c r="X89" i="6"/>
  <c r="Y89" i="6"/>
  <c r="Z89" i="6"/>
  <c r="AA89" i="6"/>
  <c r="AB89" i="6"/>
  <c r="AC89" i="6"/>
  <c r="AD89" i="6"/>
  <c r="AE89" i="6"/>
  <c r="U90" i="6"/>
  <c r="V90" i="6"/>
  <c r="W90" i="6"/>
  <c r="X90" i="6"/>
  <c r="Y90" i="6"/>
  <c r="Z90" i="6"/>
  <c r="AA90" i="6"/>
  <c r="AB90" i="6"/>
  <c r="AC90" i="6"/>
  <c r="AD90" i="6"/>
  <c r="AE90" i="6"/>
  <c r="U91" i="6"/>
  <c r="V91" i="6"/>
  <c r="W91" i="6"/>
  <c r="X91" i="6"/>
  <c r="Y91" i="6"/>
  <c r="Z91" i="6"/>
  <c r="AA91" i="6"/>
  <c r="AB91" i="6"/>
  <c r="AC91" i="6"/>
  <c r="AD91" i="6"/>
  <c r="AE91" i="6"/>
  <c r="U92" i="6"/>
  <c r="V92" i="6"/>
  <c r="W92" i="6"/>
  <c r="X92" i="6"/>
  <c r="Y92" i="6"/>
  <c r="Z92" i="6"/>
  <c r="AA92" i="6"/>
  <c r="AB92" i="6"/>
  <c r="AC92" i="6"/>
  <c r="AD92" i="6"/>
  <c r="AE92" i="6"/>
  <c r="U93" i="6"/>
  <c r="V93" i="6"/>
  <c r="W93" i="6"/>
  <c r="X93" i="6"/>
  <c r="Y93" i="6"/>
  <c r="Z93" i="6"/>
  <c r="AA93" i="6"/>
  <c r="AB93" i="6"/>
  <c r="AC93" i="6"/>
  <c r="AD93" i="6"/>
  <c r="AE93" i="6"/>
  <c r="U94" i="6"/>
  <c r="V94" i="6"/>
  <c r="W94" i="6"/>
  <c r="X94" i="6"/>
  <c r="Y94" i="6"/>
  <c r="Z94" i="6"/>
  <c r="AA94" i="6"/>
  <c r="AB94" i="6"/>
  <c r="AC94" i="6"/>
  <c r="AD94" i="6"/>
  <c r="AE94" i="6"/>
  <c r="U95" i="6"/>
  <c r="V95" i="6"/>
  <c r="W95" i="6"/>
  <c r="X95" i="6"/>
  <c r="Y95" i="6"/>
  <c r="Z95" i="6"/>
  <c r="AA95" i="6"/>
  <c r="AB95" i="6"/>
  <c r="AC95" i="6"/>
  <c r="AD95" i="6"/>
  <c r="AE95" i="6"/>
  <c r="U96" i="6"/>
  <c r="V96" i="6"/>
  <c r="W96" i="6"/>
  <c r="X96" i="6"/>
  <c r="Y96" i="6"/>
  <c r="Z96" i="6"/>
  <c r="AA96" i="6"/>
  <c r="AB96" i="6"/>
  <c r="AC96" i="6"/>
  <c r="AD96" i="6"/>
  <c r="AE96" i="6"/>
  <c r="U97" i="6"/>
  <c r="V97" i="6"/>
  <c r="W97" i="6"/>
  <c r="X97" i="6"/>
  <c r="Y97" i="6"/>
  <c r="Z97" i="6"/>
  <c r="AA97" i="6"/>
  <c r="AB97" i="6"/>
  <c r="AC97" i="6"/>
  <c r="AD97" i="6"/>
  <c r="AE97" i="6"/>
  <c r="U98" i="6"/>
  <c r="V98" i="6"/>
  <c r="W98" i="6"/>
  <c r="X98" i="6"/>
  <c r="Y98" i="6"/>
  <c r="Z98" i="6"/>
  <c r="AA98" i="6"/>
  <c r="AB98" i="6"/>
  <c r="AC98" i="6"/>
  <c r="AD98" i="6"/>
  <c r="AE98" i="6"/>
  <c r="U99" i="6"/>
  <c r="V99" i="6"/>
  <c r="W99" i="6"/>
  <c r="X99" i="6"/>
  <c r="Y99" i="6"/>
  <c r="Z99" i="6"/>
  <c r="AA99" i="6"/>
  <c r="AB99" i="6"/>
  <c r="AC99" i="6"/>
  <c r="AD99" i="6"/>
  <c r="AE99" i="6"/>
  <c r="U100" i="6"/>
  <c r="V100" i="6"/>
  <c r="W100" i="6"/>
  <c r="X100" i="6"/>
  <c r="Y100" i="6"/>
  <c r="Z100" i="6"/>
  <c r="AA100" i="6"/>
  <c r="AB100" i="6"/>
  <c r="AC100" i="6"/>
  <c r="AD100" i="6"/>
  <c r="AE100" i="6"/>
  <c r="U101" i="6"/>
  <c r="V101" i="6"/>
  <c r="W101" i="6"/>
  <c r="X101" i="6"/>
  <c r="Y101" i="6"/>
  <c r="Z101" i="6"/>
  <c r="AA101" i="6"/>
  <c r="AB101" i="6"/>
  <c r="AC101" i="6"/>
  <c r="AD101" i="6"/>
  <c r="AE101" i="6"/>
  <c r="U102" i="6"/>
  <c r="V102" i="6"/>
  <c r="W102" i="6"/>
  <c r="X102" i="6"/>
  <c r="Y102" i="6"/>
  <c r="Z102" i="6"/>
  <c r="AA102" i="6"/>
  <c r="AB102" i="6"/>
  <c r="AC102" i="6"/>
  <c r="AD102" i="6"/>
  <c r="AE102" i="6"/>
  <c r="U103" i="6"/>
  <c r="V103" i="6"/>
  <c r="W103" i="6"/>
  <c r="X103" i="6"/>
  <c r="Y103" i="6"/>
  <c r="Z103" i="6"/>
  <c r="AA103" i="6"/>
  <c r="AB103" i="6"/>
  <c r="AC103" i="6"/>
  <c r="AD103" i="6"/>
  <c r="AE103" i="6"/>
  <c r="U104" i="6"/>
  <c r="V104" i="6"/>
  <c r="W104" i="6"/>
  <c r="X104" i="6"/>
  <c r="Y104" i="6"/>
  <c r="Z104" i="6"/>
  <c r="AA104" i="6"/>
  <c r="AB104" i="6"/>
  <c r="AC104" i="6"/>
  <c r="AD104" i="6"/>
  <c r="AE104" i="6"/>
  <c r="U105" i="6"/>
  <c r="V105" i="6"/>
  <c r="W105" i="6"/>
  <c r="X105" i="6"/>
  <c r="Y105" i="6"/>
  <c r="Z105" i="6"/>
  <c r="AA105" i="6"/>
  <c r="AB105" i="6"/>
  <c r="AC105" i="6"/>
  <c r="AD105" i="6"/>
  <c r="AE105" i="6"/>
  <c r="U106" i="6"/>
  <c r="V106" i="6"/>
  <c r="W106" i="6"/>
  <c r="X106" i="6"/>
  <c r="Y106" i="6"/>
  <c r="Z106" i="6"/>
  <c r="AA106" i="6"/>
  <c r="AB106" i="6"/>
  <c r="AC106" i="6"/>
  <c r="AD106" i="6"/>
  <c r="AE106" i="6"/>
  <c r="U107" i="6"/>
  <c r="V107" i="6"/>
  <c r="W107" i="6"/>
  <c r="X107" i="6"/>
  <c r="Y107" i="6"/>
  <c r="Z107" i="6"/>
  <c r="AA107" i="6"/>
  <c r="AB107" i="6"/>
  <c r="AC107" i="6"/>
  <c r="AD107" i="6"/>
  <c r="AE107" i="6"/>
  <c r="U108" i="6"/>
  <c r="V108" i="6"/>
  <c r="W108" i="6"/>
  <c r="X108" i="6"/>
  <c r="Y108" i="6"/>
  <c r="Z108" i="6"/>
  <c r="AA108" i="6"/>
  <c r="AB108" i="6"/>
  <c r="AC108" i="6"/>
  <c r="AD108" i="6"/>
  <c r="AE108" i="6"/>
  <c r="U109" i="6"/>
  <c r="V109" i="6"/>
  <c r="W109" i="6"/>
  <c r="X109" i="6"/>
  <c r="Y109" i="6"/>
  <c r="Z109" i="6"/>
  <c r="AA109" i="6"/>
  <c r="AB109" i="6"/>
  <c r="AC109" i="6"/>
  <c r="AD109" i="6"/>
  <c r="AE109" i="6"/>
  <c r="U110" i="6"/>
  <c r="V110" i="6"/>
  <c r="W110" i="6"/>
  <c r="X110" i="6"/>
  <c r="Y110" i="6"/>
  <c r="Z110" i="6"/>
  <c r="AA110" i="6"/>
  <c r="AB110" i="6"/>
  <c r="AC110" i="6"/>
  <c r="AD110" i="6"/>
  <c r="AE110" i="6"/>
  <c r="U111" i="6"/>
  <c r="V111" i="6"/>
  <c r="W111" i="6"/>
  <c r="X111" i="6"/>
  <c r="Y111" i="6"/>
  <c r="Z111" i="6"/>
  <c r="AA111" i="6"/>
  <c r="AB111" i="6"/>
  <c r="AC111" i="6"/>
  <c r="AD111" i="6"/>
  <c r="AE111" i="6"/>
  <c r="U112" i="6"/>
  <c r="V112" i="6"/>
  <c r="W112" i="6"/>
  <c r="X112" i="6"/>
  <c r="Y112" i="6"/>
  <c r="Z112" i="6"/>
  <c r="AA112" i="6"/>
  <c r="AB112" i="6"/>
  <c r="AC112" i="6"/>
  <c r="AD112" i="6"/>
  <c r="AE112" i="6"/>
  <c r="U113" i="6"/>
  <c r="V113" i="6"/>
  <c r="W113" i="6"/>
  <c r="X113" i="6"/>
  <c r="Y113" i="6"/>
  <c r="Z113" i="6"/>
  <c r="AA113" i="6"/>
  <c r="AB113" i="6"/>
  <c r="AC113" i="6"/>
  <c r="AD113" i="6"/>
  <c r="AE113" i="6"/>
  <c r="U114" i="6"/>
  <c r="V114" i="6"/>
  <c r="W114" i="6"/>
  <c r="X114" i="6"/>
  <c r="Y114" i="6"/>
  <c r="Z114" i="6"/>
  <c r="AA114" i="6"/>
  <c r="AB114" i="6"/>
  <c r="AC114" i="6"/>
  <c r="AD114" i="6"/>
  <c r="AE114" i="6"/>
  <c r="U115" i="6"/>
  <c r="V115" i="6"/>
  <c r="W115" i="6"/>
  <c r="X115" i="6"/>
  <c r="Y115" i="6"/>
  <c r="Z115" i="6"/>
  <c r="AA115" i="6"/>
  <c r="AB115" i="6"/>
  <c r="AC115" i="6"/>
  <c r="AD115" i="6"/>
  <c r="AE115" i="6"/>
  <c r="U116" i="6"/>
  <c r="V116" i="6"/>
  <c r="W116" i="6"/>
  <c r="X116" i="6"/>
  <c r="Y116" i="6"/>
  <c r="Z116" i="6"/>
  <c r="AA116" i="6"/>
  <c r="AB116" i="6"/>
  <c r="AC116" i="6"/>
  <c r="AD116" i="6"/>
  <c r="AE116" i="6"/>
  <c r="U117" i="6"/>
  <c r="V117" i="6"/>
  <c r="W117" i="6"/>
  <c r="X117" i="6"/>
  <c r="Y117" i="6"/>
  <c r="Z117" i="6"/>
  <c r="AA117" i="6"/>
  <c r="AB117" i="6"/>
  <c r="AC117" i="6"/>
  <c r="AD117" i="6"/>
  <c r="AE117" i="6"/>
  <c r="U118" i="6"/>
  <c r="V118" i="6"/>
  <c r="W118" i="6"/>
  <c r="X118" i="6"/>
  <c r="Y118" i="6"/>
  <c r="Z118" i="6"/>
  <c r="AA118" i="6"/>
  <c r="AB118" i="6"/>
  <c r="AC118" i="6"/>
  <c r="AD118" i="6"/>
  <c r="AE118" i="6"/>
  <c r="U119" i="6"/>
  <c r="V119" i="6"/>
  <c r="W119" i="6"/>
  <c r="X119" i="6"/>
  <c r="Y119" i="6"/>
  <c r="Z119" i="6"/>
  <c r="AA119" i="6"/>
  <c r="AB119" i="6"/>
  <c r="AC119" i="6"/>
  <c r="AD119" i="6"/>
  <c r="AE119" i="6"/>
  <c r="U120" i="6"/>
  <c r="V120" i="6"/>
  <c r="W120" i="6"/>
  <c r="X120" i="6"/>
  <c r="Y120" i="6"/>
  <c r="Z120" i="6"/>
  <c r="AA120" i="6"/>
  <c r="AB120" i="6"/>
  <c r="AC120" i="6"/>
  <c r="AD120" i="6"/>
  <c r="AE120" i="6"/>
  <c r="U121" i="6"/>
  <c r="V121" i="6"/>
  <c r="W121" i="6"/>
  <c r="X121" i="6"/>
  <c r="Y121" i="6"/>
  <c r="Z121" i="6"/>
  <c r="AA121" i="6"/>
  <c r="AB121" i="6"/>
  <c r="AC121" i="6"/>
  <c r="AD121" i="6"/>
  <c r="AE121" i="6"/>
  <c r="U122" i="6"/>
  <c r="V122" i="6"/>
  <c r="W122" i="6"/>
  <c r="X122" i="6"/>
  <c r="Y122" i="6"/>
  <c r="Z122" i="6"/>
  <c r="AA122" i="6"/>
  <c r="AB122" i="6"/>
  <c r="AC122" i="6"/>
  <c r="AD122" i="6"/>
  <c r="AE122" i="6"/>
  <c r="U123" i="6"/>
  <c r="V123" i="6"/>
  <c r="W123" i="6"/>
  <c r="X123" i="6"/>
  <c r="Y123" i="6"/>
  <c r="Z123" i="6"/>
  <c r="AA123" i="6"/>
  <c r="AB123" i="6"/>
  <c r="AC123" i="6"/>
  <c r="AD123" i="6"/>
  <c r="AE123" i="6"/>
  <c r="U124" i="6"/>
  <c r="V124" i="6"/>
  <c r="W124" i="6"/>
  <c r="X124" i="6"/>
  <c r="Y124" i="6"/>
  <c r="Z124" i="6"/>
  <c r="AA124" i="6"/>
  <c r="AB124" i="6"/>
  <c r="AC124" i="6"/>
  <c r="AD124" i="6"/>
  <c r="AE124" i="6"/>
  <c r="U125" i="6"/>
  <c r="V125" i="6"/>
  <c r="W125" i="6"/>
  <c r="X125" i="6"/>
  <c r="Y125" i="6"/>
  <c r="Z125" i="6"/>
  <c r="AA125" i="6"/>
  <c r="AB125" i="6"/>
  <c r="AC125" i="6"/>
  <c r="AD125" i="6"/>
  <c r="AE125" i="6"/>
  <c r="U126" i="6"/>
  <c r="V126" i="6"/>
  <c r="W126" i="6"/>
  <c r="X126" i="6"/>
  <c r="Y126" i="6"/>
  <c r="Z126" i="6"/>
  <c r="AA126" i="6"/>
  <c r="AB126" i="6"/>
  <c r="AC126" i="6"/>
  <c r="AD126" i="6"/>
  <c r="AE126" i="6"/>
  <c r="U127" i="6"/>
  <c r="V127" i="6"/>
  <c r="W127" i="6"/>
  <c r="X127" i="6"/>
  <c r="Y127" i="6"/>
  <c r="Z127" i="6"/>
  <c r="AA127" i="6"/>
  <c r="AB127" i="6"/>
  <c r="AC127" i="6"/>
  <c r="AD127" i="6"/>
  <c r="AE127" i="6"/>
  <c r="U128" i="6"/>
  <c r="V128" i="6"/>
  <c r="W128" i="6"/>
  <c r="X128" i="6"/>
  <c r="Y128" i="6"/>
  <c r="Z128" i="6"/>
  <c r="AA128" i="6"/>
  <c r="AB128" i="6"/>
  <c r="AC128" i="6"/>
  <c r="AD128" i="6"/>
  <c r="AE128" i="6"/>
  <c r="U129" i="6"/>
  <c r="V129" i="6"/>
  <c r="W129" i="6"/>
  <c r="X129" i="6"/>
  <c r="Y129" i="6"/>
  <c r="Z129" i="6"/>
  <c r="AA129" i="6"/>
  <c r="AB129" i="6"/>
  <c r="AC129" i="6"/>
  <c r="AD129" i="6"/>
  <c r="AE129" i="6"/>
  <c r="U130" i="6"/>
  <c r="V130" i="6"/>
  <c r="W130" i="6"/>
  <c r="X130" i="6"/>
  <c r="Y130" i="6"/>
  <c r="Z130" i="6"/>
  <c r="AA130" i="6"/>
  <c r="AB130" i="6"/>
  <c r="AC130" i="6"/>
  <c r="AD130" i="6"/>
  <c r="AE130" i="6"/>
  <c r="U131" i="6"/>
  <c r="V131" i="6"/>
  <c r="W131" i="6"/>
  <c r="X131" i="6"/>
  <c r="Y131" i="6"/>
  <c r="Z131" i="6"/>
  <c r="AA131" i="6"/>
  <c r="AB131" i="6"/>
  <c r="AC131" i="6"/>
  <c r="AD131" i="6"/>
  <c r="AE131" i="6"/>
  <c r="U132" i="6"/>
  <c r="V132" i="6"/>
  <c r="W132" i="6"/>
  <c r="X132" i="6"/>
  <c r="Y132" i="6"/>
  <c r="Z132" i="6"/>
  <c r="AA132" i="6"/>
  <c r="AB132" i="6"/>
  <c r="AC132" i="6"/>
  <c r="AD132" i="6"/>
  <c r="AE132" i="6"/>
  <c r="U133" i="6"/>
  <c r="V133" i="6"/>
  <c r="W133" i="6"/>
  <c r="X133" i="6"/>
  <c r="Y133" i="6"/>
  <c r="Z133" i="6"/>
  <c r="AA133" i="6"/>
  <c r="AB133" i="6"/>
  <c r="AC133" i="6"/>
  <c r="AD133" i="6"/>
  <c r="AE133" i="6"/>
  <c r="U134" i="6"/>
  <c r="V134" i="6"/>
  <c r="W134" i="6"/>
  <c r="X134" i="6"/>
  <c r="Y134" i="6"/>
  <c r="Z134" i="6"/>
  <c r="AA134" i="6"/>
  <c r="AB134" i="6"/>
  <c r="AC134" i="6"/>
  <c r="AD134" i="6"/>
  <c r="AE134" i="6"/>
  <c r="U135" i="6"/>
  <c r="V135" i="6"/>
  <c r="W135" i="6"/>
  <c r="X135" i="6"/>
  <c r="Y135" i="6"/>
  <c r="Z135" i="6"/>
  <c r="AA135" i="6"/>
  <c r="AB135" i="6"/>
  <c r="AC135" i="6"/>
  <c r="AD135" i="6"/>
  <c r="AE135" i="6"/>
  <c r="U136" i="6"/>
  <c r="V136" i="6"/>
  <c r="W136" i="6"/>
  <c r="X136" i="6"/>
  <c r="Y136" i="6"/>
  <c r="Z136" i="6"/>
  <c r="AA136" i="6"/>
  <c r="AB136" i="6"/>
  <c r="AC136" i="6"/>
  <c r="AD136" i="6"/>
  <c r="AE136" i="6"/>
  <c r="U137" i="6"/>
  <c r="V137" i="6"/>
  <c r="W137" i="6"/>
  <c r="X137" i="6"/>
  <c r="Y137" i="6"/>
  <c r="Z137" i="6"/>
  <c r="AA137" i="6"/>
  <c r="AB137" i="6"/>
  <c r="AC137" i="6"/>
  <c r="AD137" i="6"/>
  <c r="AE137" i="6"/>
  <c r="U138" i="6"/>
  <c r="V138" i="6"/>
  <c r="W138" i="6"/>
  <c r="X138" i="6"/>
  <c r="Y138" i="6"/>
  <c r="Z138" i="6"/>
  <c r="AA138" i="6"/>
  <c r="AB138" i="6"/>
  <c r="AC138" i="6"/>
  <c r="AD138" i="6"/>
  <c r="AE138" i="6"/>
  <c r="U139" i="6"/>
  <c r="V139" i="6"/>
  <c r="W139" i="6"/>
  <c r="X139" i="6"/>
  <c r="Y139" i="6"/>
  <c r="Z139" i="6"/>
  <c r="AA139" i="6"/>
  <c r="AB139" i="6"/>
  <c r="AC139" i="6"/>
  <c r="AD139" i="6"/>
  <c r="AE139" i="6"/>
  <c r="U140" i="6"/>
  <c r="V140" i="6"/>
  <c r="W140" i="6"/>
  <c r="X140" i="6"/>
  <c r="Y140" i="6"/>
  <c r="Z140" i="6"/>
  <c r="AA140" i="6"/>
  <c r="AB140" i="6"/>
  <c r="AC140" i="6"/>
  <c r="AD140" i="6"/>
  <c r="AE140" i="6"/>
  <c r="U141" i="6"/>
  <c r="V141" i="6"/>
  <c r="W141" i="6"/>
  <c r="X141" i="6"/>
  <c r="Y141" i="6"/>
  <c r="Z141" i="6"/>
  <c r="AA141" i="6"/>
  <c r="AB141" i="6"/>
  <c r="AC141" i="6"/>
  <c r="AD141" i="6"/>
  <c r="AE141" i="6"/>
  <c r="U142" i="6"/>
  <c r="V142" i="6"/>
  <c r="W142" i="6"/>
  <c r="X142" i="6"/>
  <c r="Y142" i="6"/>
  <c r="Z142" i="6"/>
  <c r="AA142" i="6"/>
  <c r="AB142" i="6"/>
  <c r="AC142" i="6"/>
  <c r="AD142" i="6"/>
  <c r="AE142" i="6"/>
  <c r="U143" i="6"/>
  <c r="V143" i="6"/>
  <c r="W143" i="6"/>
  <c r="X143" i="6"/>
  <c r="Y143" i="6"/>
  <c r="Z143" i="6"/>
  <c r="AA143" i="6"/>
  <c r="AB143" i="6"/>
  <c r="AC143" i="6"/>
  <c r="AD143" i="6"/>
  <c r="AE143" i="6"/>
  <c r="U144" i="6"/>
  <c r="V144" i="6"/>
  <c r="W144" i="6"/>
  <c r="X144" i="6"/>
  <c r="Y144" i="6"/>
  <c r="Z144" i="6"/>
  <c r="AA144" i="6"/>
  <c r="AB144" i="6"/>
  <c r="AC144" i="6"/>
  <c r="AD144" i="6"/>
  <c r="AE144" i="6"/>
  <c r="U145" i="6"/>
  <c r="V145" i="6"/>
  <c r="W145" i="6"/>
  <c r="X145" i="6"/>
  <c r="Y145" i="6"/>
  <c r="Z145" i="6"/>
  <c r="AA145" i="6"/>
  <c r="AB145" i="6"/>
  <c r="AC145" i="6"/>
  <c r="AD145" i="6"/>
  <c r="AE145" i="6"/>
  <c r="U146" i="6"/>
  <c r="V146" i="6"/>
  <c r="W146" i="6"/>
  <c r="X146" i="6"/>
  <c r="Y146" i="6"/>
  <c r="Z146" i="6"/>
  <c r="AA146" i="6"/>
  <c r="AB146" i="6"/>
  <c r="AC146" i="6"/>
  <c r="AD146" i="6"/>
  <c r="AE146" i="6"/>
  <c r="U147" i="6"/>
  <c r="V147" i="6"/>
  <c r="W147" i="6"/>
  <c r="X147" i="6"/>
  <c r="Y147" i="6"/>
  <c r="Z147" i="6"/>
  <c r="AA147" i="6"/>
  <c r="AB147" i="6"/>
  <c r="AC147" i="6"/>
  <c r="AD147" i="6"/>
  <c r="AE147" i="6"/>
  <c r="U148" i="6"/>
  <c r="V148" i="6"/>
  <c r="W148" i="6"/>
  <c r="X148" i="6"/>
  <c r="Y148" i="6"/>
  <c r="Z148" i="6"/>
  <c r="AA148" i="6"/>
  <c r="AB148" i="6"/>
  <c r="AC148" i="6"/>
  <c r="AD148" i="6"/>
  <c r="AE148" i="6"/>
  <c r="U149" i="6"/>
  <c r="V149" i="6"/>
  <c r="W149" i="6"/>
  <c r="X149" i="6"/>
  <c r="Y149" i="6"/>
  <c r="Z149" i="6"/>
  <c r="AA149" i="6"/>
  <c r="AB149" i="6"/>
  <c r="AC149" i="6"/>
  <c r="AD149" i="6"/>
  <c r="AE149" i="6"/>
  <c r="U150" i="6"/>
  <c r="V150" i="6"/>
  <c r="W150" i="6"/>
  <c r="X150" i="6"/>
  <c r="Y150" i="6"/>
  <c r="Z150" i="6"/>
  <c r="AA150" i="6"/>
  <c r="AB150" i="6"/>
  <c r="AC150" i="6"/>
  <c r="AD150" i="6"/>
  <c r="AE150" i="6"/>
  <c r="U151" i="6"/>
  <c r="V151" i="6"/>
  <c r="W151" i="6"/>
  <c r="X151" i="6"/>
  <c r="Y151" i="6"/>
  <c r="Z151" i="6"/>
  <c r="AA151" i="6"/>
  <c r="AB151" i="6"/>
  <c r="AC151" i="6"/>
  <c r="AD151" i="6"/>
  <c r="AE151" i="6"/>
  <c r="U152" i="6"/>
  <c r="V152" i="6"/>
  <c r="W152" i="6"/>
  <c r="X152" i="6"/>
  <c r="Y152" i="6"/>
  <c r="Z152" i="6"/>
  <c r="AA152" i="6"/>
  <c r="AB152" i="6"/>
  <c r="AC152" i="6"/>
  <c r="AD152" i="6"/>
  <c r="AE152" i="6"/>
  <c r="U153" i="6"/>
  <c r="V153" i="6"/>
  <c r="W153" i="6"/>
  <c r="X153" i="6"/>
  <c r="Y153" i="6"/>
  <c r="Z153" i="6"/>
  <c r="AA153" i="6"/>
  <c r="AB153" i="6"/>
  <c r="AC153" i="6"/>
  <c r="AD153" i="6"/>
  <c r="AE153" i="6"/>
  <c r="U154" i="6"/>
  <c r="V154" i="6"/>
  <c r="W154" i="6"/>
  <c r="X154" i="6"/>
  <c r="Y154" i="6"/>
  <c r="Z154" i="6"/>
  <c r="AA154" i="6"/>
  <c r="AB154" i="6"/>
  <c r="AC154" i="6"/>
  <c r="AD154" i="6"/>
  <c r="AE154" i="6"/>
  <c r="U155" i="6"/>
  <c r="V155" i="6"/>
  <c r="W155" i="6"/>
  <c r="X155" i="6"/>
  <c r="Y155" i="6"/>
  <c r="Z155" i="6"/>
  <c r="AA155" i="6"/>
  <c r="AB155" i="6"/>
  <c r="AC155" i="6"/>
  <c r="AD155" i="6"/>
  <c r="AE155" i="6"/>
  <c r="U156" i="6"/>
  <c r="V156" i="6"/>
  <c r="W156" i="6"/>
  <c r="X156" i="6"/>
  <c r="Y156" i="6"/>
  <c r="Z156" i="6"/>
  <c r="AA156" i="6"/>
  <c r="AB156" i="6"/>
  <c r="AC156" i="6"/>
  <c r="AD156" i="6"/>
  <c r="AE156" i="6"/>
  <c r="U157" i="6"/>
  <c r="V157" i="6"/>
  <c r="W157" i="6"/>
  <c r="X157" i="6"/>
  <c r="Y157" i="6"/>
  <c r="Z157" i="6"/>
  <c r="AA157" i="6"/>
  <c r="AB157" i="6"/>
  <c r="AC157" i="6"/>
  <c r="AD157" i="6"/>
  <c r="AE157" i="6"/>
  <c r="U158" i="6"/>
  <c r="V158" i="6"/>
  <c r="W158" i="6"/>
  <c r="X158" i="6"/>
  <c r="Y158" i="6"/>
  <c r="Z158" i="6"/>
  <c r="AA158" i="6"/>
  <c r="AB158" i="6"/>
  <c r="AC158" i="6"/>
  <c r="AD158" i="6"/>
  <c r="AE158" i="6"/>
  <c r="U159" i="6"/>
  <c r="V159" i="6"/>
  <c r="W159" i="6"/>
  <c r="X159" i="6"/>
  <c r="Y159" i="6"/>
  <c r="Z159" i="6"/>
  <c r="AA159" i="6"/>
  <c r="AB159" i="6"/>
  <c r="AC159" i="6"/>
  <c r="AD159" i="6"/>
  <c r="AE159" i="6"/>
  <c r="U160" i="6"/>
  <c r="V160" i="6"/>
  <c r="W160" i="6"/>
  <c r="X160" i="6"/>
  <c r="Y160" i="6"/>
  <c r="Z160" i="6"/>
  <c r="AA160" i="6"/>
  <c r="AB160" i="6"/>
  <c r="AC160" i="6"/>
  <c r="AD160" i="6"/>
  <c r="AE160" i="6"/>
  <c r="U161" i="6"/>
  <c r="V161" i="6"/>
  <c r="W161" i="6"/>
  <c r="X161" i="6"/>
  <c r="Y161" i="6"/>
  <c r="Z161" i="6"/>
  <c r="AA161" i="6"/>
  <c r="AB161" i="6"/>
  <c r="AC161" i="6"/>
  <c r="AD161" i="6"/>
  <c r="AE161" i="6"/>
  <c r="U162" i="6"/>
  <c r="V162" i="6"/>
  <c r="W162" i="6"/>
  <c r="X162" i="6"/>
  <c r="Y162" i="6"/>
  <c r="Z162" i="6"/>
  <c r="AA162" i="6"/>
  <c r="AB162" i="6"/>
  <c r="AC162" i="6"/>
  <c r="AD162" i="6"/>
  <c r="AE162" i="6"/>
  <c r="U163" i="6"/>
  <c r="V163" i="6"/>
  <c r="W163" i="6"/>
  <c r="X163" i="6"/>
  <c r="Y163" i="6"/>
  <c r="Z163" i="6"/>
  <c r="AA163" i="6"/>
  <c r="AB163" i="6"/>
  <c r="AC163" i="6"/>
  <c r="AD163" i="6"/>
  <c r="AE163" i="6"/>
  <c r="U164" i="6"/>
  <c r="V164" i="6"/>
  <c r="W164" i="6"/>
  <c r="X164" i="6"/>
  <c r="Y164" i="6"/>
  <c r="Z164" i="6"/>
  <c r="AA164" i="6"/>
  <c r="AB164" i="6"/>
  <c r="AC164" i="6"/>
  <c r="AD164" i="6"/>
  <c r="AE164" i="6"/>
  <c r="U165" i="6"/>
  <c r="V165" i="6"/>
  <c r="W165" i="6"/>
  <c r="X165" i="6"/>
  <c r="Y165" i="6"/>
  <c r="Z165" i="6"/>
  <c r="AA165" i="6"/>
  <c r="AB165" i="6"/>
  <c r="AC165" i="6"/>
  <c r="AD165" i="6"/>
  <c r="AE165" i="6"/>
  <c r="U166" i="6"/>
  <c r="V166" i="6"/>
  <c r="W166" i="6"/>
  <c r="X166" i="6"/>
  <c r="Y166" i="6"/>
  <c r="Z166" i="6"/>
  <c r="AA166" i="6"/>
  <c r="AB166" i="6"/>
  <c r="AC166" i="6"/>
  <c r="AD166" i="6"/>
  <c r="AE166" i="6"/>
  <c r="U167" i="6"/>
  <c r="V167" i="6"/>
  <c r="W167" i="6"/>
  <c r="X167" i="6"/>
  <c r="Y167" i="6"/>
  <c r="Z167" i="6"/>
  <c r="AA167" i="6"/>
  <c r="AB167" i="6"/>
  <c r="AC167" i="6"/>
  <c r="AD167" i="6"/>
  <c r="AE167" i="6"/>
  <c r="U168" i="6"/>
  <c r="V168" i="6"/>
  <c r="W168" i="6"/>
  <c r="X168" i="6"/>
  <c r="Y168" i="6"/>
  <c r="Z168" i="6"/>
  <c r="AA168" i="6"/>
  <c r="AB168" i="6"/>
  <c r="AC168" i="6"/>
  <c r="AD168" i="6"/>
  <c r="AE168" i="6"/>
  <c r="U169" i="6"/>
  <c r="V169" i="6"/>
  <c r="W169" i="6"/>
  <c r="X169" i="6"/>
  <c r="Y169" i="6"/>
  <c r="Z169" i="6"/>
  <c r="AA169" i="6"/>
  <c r="AB169" i="6"/>
  <c r="AC169" i="6"/>
  <c r="AD169" i="6"/>
  <c r="AE169" i="6"/>
  <c r="U170" i="6"/>
  <c r="V170" i="6"/>
  <c r="W170" i="6"/>
  <c r="X170" i="6"/>
  <c r="Y170" i="6"/>
  <c r="Z170" i="6"/>
  <c r="AA170" i="6"/>
  <c r="AB170" i="6"/>
  <c r="AC170" i="6"/>
  <c r="AD170" i="6"/>
  <c r="AE170" i="6"/>
  <c r="U171" i="6"/>
  <c r="V171" i="6"/>
  <c r="W171" i="6"/>
  <c r="X171" i="6"/>
  <c r="Y171" i="6"/>
  <c r="Z171" i="6"/>
  <c r="AA171" i="6"/>
  <c r="AB171" i="6"/>
  <c r="AC171" i="6"/>
  <c r="AD171" i="6"/>
  <c r="AE171" i="6"/>
  <c r="U172" i="6"/>
  <c r="V172" i="6"/>
  <c r="W172" i="6"/>
  <c r="X172" i="6"/>
  <c r="Y172" i="6"/>
  <c r="Z172" i="6"/>
  <c r="AA172" i="6"/>
  <c r="AB172" i="6"/>
  <c r="AC172" i="6"/>
  <c r="AD172" i="6"/>
  <c r="AE172" i="6"/>
  <c r="U173" i="6"/>
  <c r="V173" i="6"/>
  <c r="W173" i="6"/>
  <c r="X173" i="6"/>
  <c r="Y173" i="6"/>
  <c r="Z173" i="6"/>
  <c r="AA173" i="6"/>
  <c r="AB173" i="6"/>
  <c r="AC173" i="6"/>
  <c r="AD173" i="6"/>
  <c r="AE173" i="6"/>
  <c r="U174" i="6"/>
  <c r="V174" i="6"/>
  <c r="W174" i="6"/>
  <c r="X174" i="6"/>
  <c r="Y174" i="6"/>
  <c r="Z174" i="6"/>
  <c r="AA174" i="6"/>
  <c r="AB174" i="6"/>
  <c r="AC174" i="6"/>
  <c r="AD174" i="6"/>
  <c r="AE174" i="6"/>
  <c r="U175" i="6"/>
  <c r="V175" i="6"/>
  <c r="W175" i="6"/>
  <c r="X175" i="6"/>
  <c r="Y175" i="6"/>
  <c r="Z175" i="6"/>
  <c r="AA175" i="6"/>
  <c r="AB175" i="6"/>
  <c r="AC175" i="6"/>
  <c r="AD175" i="6"/>
  <c r="AE175" i="6"/>
  <c r="U176" i="6"/>
  <c r="V176" i="6"/>
  <c r="W176" i="6"/>
  <c r="X176" i="6"/>
  <c r="Y176" i="6"/>
  <c r="Z176" i="6"/>
  <c r="AA176" i="6"/>
  <c r="AB176" i="6"/>
  <c r="AC176" i="6"/>
  <c r="AD176" i="6"/>
  <c r="AE176" i="6"/>
  <c r="U177" i="6"/>
  <c r="V177" i="6"/>
  <c r="W177" i="6"/>
  <c r="X177" i="6"/>
  <c r="Y177" i="6"/>
  <c r="Z177" i="6"/>
  <c r="AA177" i="6"/>
  <c r="AB177" i="6"/>
  <c r="AC177" i="6"/>
  <c r="AD177" i="6"/>
  <c r="AE177" i="6"/>
  <c r="U178" i="6"/>
  <c r="V178" i="6"/>
  <c r="W178" i="6"/>
  <c r="X178" i="6"/>
  <c r="Y178" i="6"/>
  <c r="Z178" i="6"/>
  <c r="AA178" i="6"/>
  <c r="AB178" i="6"/>
  <c r="AC178" i="6"/>
  <c r="AD178" i="6"/>
  <c r="AE178" i="6"/>
  <c r="U179" i="6"/>
  <c r="V179" i="6"/>
  <c r="W179" i="6"/>
  <c r="X179" i="6"/>
  <c r="Y179" i="6"/>
  <c r="Z179" i="6"/>
  <c r="AA179" i="6"/>
  <c r="AB179" i="6"/>
  <c r="AC179" i="6"/>
  <c r="AD179" i="6"/>
  <c r="AE179" i="6"/>
  <c r="U180" i="6"/>
  <c r="V180" i="6"/>
  <c r="W180" i="6"/>
  <c r="X180" i="6"/>
  <c r="Y180" i="6"/>
  <c r="Z180" i="6"/>
  <c r="AA180" i="6"/>
  <c r="AB180" i="6"/>
  <c r="AC180" i="6"/>
  <c r="AD180" i="6"/>
  <c r="AE180" i="6"/>
  <c r="U181" i="6"/>
  <c r="V181" i="6"/>
  <c r="W181" i="6"/>
  <c r="X181" i="6"/>
  <c r="Y181" i="6"/>
  <c r="Z181" i="6"/>
  <c r="AA181" i="6"/>
  <c r="AB181" i="6"/>
  <c r="AC181" i="6"/>
  <c r="AD181" i="6"/>
  <c r="AE181" i="6"/>
  <c r="U182" i="6"/>
  <c r="V182" i="6"/>
  <c r="W182" i="6"/>
  <c r="X182" i="6"/>
  <c r="Y182" i="6"/>
  <c r="Z182" i="6"/>
  <c r="AA182" i="6"/>
  <c r="AB182" i="6"/>
  <c r="AC182" i="6"/>
  <c r="AD182" i="6"/>
  <c r="AE182" i="6"/>
  <c r="U183" i="6"/>
  <c r="V183" i="6"/>
  <c r="W183" i="6"/>
  <c r="X183" i="6"/>
  <c r="Y183" i="6"/>
  <c r="Z183" i="6"/>
  <c r="AA183" i="6"/>
  <c r="AB183" i="6"/>
  <c r="AC183" i="6"/>
  <c r="AD183" i="6"/>
  <c r="AE183" i="6"/>
  <c r="U184" i="6"/>
  <c r="V184" i="6"/>
  <c r="W184" i="6"/>
  <c r="X184" i="6"/>
  <c r="Y184" i="6"/>
  <c r="Z184" i="6"/>
  <c r="AA184" i="6"/>
  <c r="AB184" i="6"/>
  <c r="AC184" i="6"/>
  <c r="AD184" i="6"/>
  <c r="AE184" i="6"/>
  <c r="U185" i="6"/>
  <c r="V185" i="6"/>
  <c r="W185" i="6"/>
  <c r="X185" i="6"/>
  <c r="Y185" i="6"/>
  <c r="Z185" i="6"/>
  <c r="AA185" i="6"/>
  <c r="AB185" i="6"/>
  <c r="AC185" i="6"/>
  <c r="AD185" i="6"/>
  <c r="AE185" i="6"/>
  <c r="U186" i="6"/>
  <c r="V186" i="6"/>
  <c r="W186" i="6"/>
  <c r="X186" i="6"/>
  <c r="Y186" i="6"/>
  <c r="Z186" i="6"/>
  <c r="AA186" i="6"/>
  <c r="AB186" i="6"/>
  <c r="AC186" i="6"/>
  <c r="AD186" i="6"/>
  <c r="AE186" i="6"/>
  <c r="U187" i="6"/>
  <c r="V187" i="6"/>
  <c r="W187" i="6"/>
  <c r="X187" i="6"/>
  <c r="Y187" i="6"/>
  <c r="Z187" i="6"/>
  <c r="AA187" i="6"/>
  <c r="AB187" i="6"/>
  <c r="AC187" i="6"/>
  <c r="AD187" i="6"/>
  <c r="AE187" i="6"/>
  <c r="U188" i="6"/>
  <c r="V188" i="6"/>
  <c r="W188" i="6"/>
  <c r="X188" i="6"/>
  <c r="Y188" i="6"/>
  <c r="Z188" i="6"/>
  <c r="AA188" i="6"/>
  <c r="AB188" i="6"/>
  <c r="AC188" i="6"/>
  <c r="AD188" i="6"/>
  <c r="AE188" i="6"/>
  <c r="U189" i="6"/>
  <c r="V189" i="6"/>
  <c r="W189" i="6"/>
  <c r="X189" i="6"/>
  <c r="Y189" i="6"/>
  <c r="Z189" i="6"/>
  <c r="AA189" i="6"/>
  <c r="AB189" i="6"/>
  <c r="AC189" i="6"/>
  <c r="AD189" i="6"/>
  <c r="AE189" i="6"/>
  <c r="U190" i="6"/>
  <c r="V190" i="6"/>
  <c r="W190" i="6"/>
  <c r="X190" i="6"/>
  <c r="Y190" i="6"/>
  <c r="Z190" i="6"/>
  <c r="AA190" i="6"/>
  <c r="AB190" i="6"/>
  <c r="AC190" i="6"/>
  <c r="AD190" i="6"/>
  <c r="AE190" i="6"/>
  <c r="U191" i="6"/>
  <c r="V191" i="6"/>
  <c r="W191" i="6"/>
  <c r="X191" i="6"/>
  <c r="Y191" i="6"/>
  <c r="Z191" i="6"/>
  <c r="AA191" i="6"/>
  <c r="AB191" i="6"/>
  <c r="AC191" i="6"/>
  <c r="AD191" i="6"/>
  <c r="AE191" i="6"/>
  <c r="U192" i="6"/>
  <c r="V192" i="6"/>
  <c r="W192" i="6"/>
  <c r="X192" i="6"/>
  <c r="Y192" i="6"/>
  <c r="Z192" i="6"/>
  <c r="AA192" i="6"/>
  <c r="AB192" i="6"/>
  <c r="AC192" i="6"/>
  <c r="AD192" i="6"/>
  <c r="AE192" i="6"/>
  <c r="U193" i="6"/>
  <c r="V193" i="6"/>
  <c r="W193" i="6"/>
  <c r="X193" i="6"/>
  <c r="Y193" i="6"/>
  <c r="Z193" i="6"/>
  <c r="AA193" i="6"/>
  <c r="AB193" i="6"/>
  <c r="AC193" i="6"/>
  <c r="AD193" i="6"/>
  <c r="AE193" i="6"/>
  <c r="U194" i="6"/>
  <c r="V194" i="6"/>
  <c r="W194" i="6"/>
  <c r="X194" i="6"/>
  <c r="Y194" i="6"/>
  <c r="Z194" i="6"/>
  <c r="AA194" i="6"/>
  <c r="AB194" i="6"/>
  <c r="AC194" i="6"/>
  <c r="AD194" i="6"/>
  <c r="AE194" i="6"/>
  <c r="U195" i="6"/>
  <c r="V195" i="6"/>
  <c r="W195" i="6"/>
  <c r="X195" i="6"/>
  <c r="Y195" i="6"/>
  <c r="Z195" i="6"/>
  <c r="AA195" i="6"/>
  <c r="AB195" i="6"/>
  <c r="AC195" i="6"/>
  <c r="AD195" i="6"/>
  <c r="AE195" i="6"/>
  <c r="U196" i="6"/>
  <c r="V196" i="6"/>
  <c r="W196" i="6"/>
  <c r="X196" i="6"/>
  <c r="Y196" i="6"/>
  <c r="Z196" i="6"/>
  <c r="AA196" i="6"/>
  <c r="AB196" i="6"/>
  <c r="AC196" i="6"/>
  <c r="AD196" i="6"/>
  <c r="AE196" i="6"/>
  <c r="U197" i="6"/>
  <c r="V197" i="6"/>
  <c r="W197" i="6"/>
  <c r="X197" i="6"/>
  <c r="Y197" i="6"/>
  <c r="Z197" i="6"/>
  <c r="AA197" i="6"/>
  <c r="AB197" i="6"/>
  <c r="AC197" i="6"/>
  <c r="AD197" i="6"/>
  <c r="AE197" i="6"/>
  <c r="U198" i="6"/>
  <c r="V198" i="6"/>
  <c r="W198" i="6"/>
  <c r="X198" i="6"/>
  <c r="Y198" i="6"/>
  <c r="Z198" i="6"/>
  <c r="AA198" i="6"/>
  <c r="AB198" i="6"/>
  <c r="AC198" i="6"/>
  <c r="AD198" i="6"/>
  <c r="AE198" i="6"/>
  <c r="U199" i="6"/>
  <c r="V199" i="6"/>
  <c r="W199" i="6"/>
  <c r="X199" i="6"/>
  <c r="Y199" i="6"/>
  <c r="Z199" i="6"/>
  <c r="AA199" i="6"/>
  <c r="AB199" i="6"/>
  <c r="AC199" i="6"/>
  <c r="AD199" i="6"/>
  <c r="AE199" i="6"/>
  <c r="U200" i="6"/>
  <c r="V200" i="6"/>
  <c r="W200" i="6"/>
  <c r="X200" i="6"/>
  <c r="Y200" i="6"/>
  <c r="Z200" i="6"/>
  <c r="AA200" i="6"/>
  <c r="AB200" i="6"/>
  <c r="AC200" i="6"/>
  <c r="AD200" i="6"/>
  <c r="AE200" i="6"/>
  <c r="U201" i="6"/>
  <c r="V201" i="6"/>
  <c r="W201" i="6"/>
  <c r="X201" i="6"/>
  <c r="Y201" i="6"/>
  <c r="Z201" i="6"/>
  <c r="AA201" i="6"/>
  <c r="AB201" i="6"/>
  <c r="AC201" i="6"/>
  <c r="AD201" i="6"/>
  <c r="AE201" i="6"/>
  <c r="U202" i="6"/>
  <c r="V202" i="6"/>
  <c r="W202" i="6"/>
  <c r="X202" i="6"/>
  <c r="Y202" i="6"/>
  <c r="Z202" i="6"/>
  <c r="AA202" i="6"/>
  <c r="AB202" i="6"/>
  <c r="AC202" i="6"/>
  <c r="AD202" i="6"/>
  <c r="AE202" i="6"/>
  <c r="V6" i="6"/>
  <c r="W6" i="6"/>
  <c r="X6" i="6"/>
  <c r="Y6" i="6"/>
  <c r="Z6" i="6"/>
  <c r="AA6" i="6"/>
  <c r="AB6" i="6"/>
  <c r="AC6" i="6"/>
  <c r="AD6" i="6"/>
  <c r="AE6" i="6"/>
  <c r="U6" i="6"/>
  <c r="S10" i="12" l="1"/>
  <c r="T8" i="30" s="1"/>
  <c r="T10" i="12"/>
  <c r="U8" i="30" s="1"/>
  <c r="U10" i="12"/>
  <c r="V8" i="30" s="1"/>
  <c r="V10" i="12"/>
  <c r="W8" i="30" s="1"/>
  <c r="R10" i="12"/>
  <c r="S8" i="30" s="1"/>
  <c r="D5" i="21"/>
  <c r="BI31" i="6"/>
  <c r="BI45" i="6"/>
  <c r="BI73" i="6"/>
  <c r="BI74" i="6"/>
  <c r="BI75" i="6"/>
  <c r="BI81" i="6"/>
  <c r="BI89" i="6"/>
  <c r="BI90" i="6"/>
  <c r="BI183" i="6"/>
  <c r="BI188" i="6"/>
  <c r="BI198" i="6"/>
  <c r="BI199" i="6"/>
  <c r="BI200" i="6"/>
  <c r="BI201" i="6"/>
  <c r="BI202" i="6"/>
  <c r="N35" i="30" l="1"/>
  <c r="O35" i="30"/>
  <c r="P35" i="30"/>
  <c r="Q35" i="30"/>
  <c r="R35" i="30"/>
  <c r="S35" i="30"/>
  <c r="T35" i="30"/>
  <c r="U35" i="30"/>
  <c r="V35" i="30"/>
  <c r="W35" i="30"/>
  <c r="D25" i="12"/>
  <c r="E25" i="12"/>
  <c r="F25" i="12"/>
  <c r="G25" i="12"/>
  <c r="H25" i="12"/>
  <c r="I25" i="12"/>
  <c r="J25" i="12"/>
  <c r="K25" i="12"/>
  <c r="L25" i="12"/>
  <c r="M25" i="12"/>
  <c r="N25" i="12"/>
  <c r="O25" i="12"/>
  <c r="P25" i="12"/>
  <c r="Q25" i="12"/>
  <c r="R25" i="12"/>
  <c r="S25" i="12"/>
  <c r="T25" i="12"/>
  <c r="U25" i="12"/>
  <c r="V25" i="12"/>
  <c r="E35" i="30"/>
  <c r="F35" i="30"/>
  <c r="G35" i="30"/>
  <c r="H35" i="30"/>
  <c r="I35" i="30"/>
  <c r="J35" i="30"/>
  <c r="K35" i="30"/>
  <c r="L35" i="30"/>
  <c r="M35" i="30"/>
  <c r="E71" i="5"/>
  <c r="C25" i="12" s="1"/>
  <c r="D35" i="30" l="1"/>
  <c r="D12" i="20"/>
  <c r="D13" i="20"/>
  <c r="D14" i="20"/>
  <c r="F14" i="20" s="1"/>
  <c r="D15" i="20"/>
  <c r="C13" i="20"/>
  <c r="C14" i="20"/>
  <c r="C15" i="20"/>
  <c r="K12" i="20" l="1"/>
  <c r="L12" i="20"/>
  <c r="N12" i="20"/>
  <c r="P12" i="20"/>
  <c r="I12" i="20"/>
  <c r="Q12" i="20"/>
  <c r="F12" i="20"/>
  <c r="M12" i="20"/>
  <c r="G12" i="20"/>
  <c r="O12" i="20"/>
  <c r="H12" i="20"/>
  <c r="J12" i="20"/>
  <c r="G13" i="20"/>
  <c r="O13" i="20"/>
  <c r="H13" i="20"/>
  <c r="P13" i="20"/>
  <c r="J13" i="20"/>
  <c r="L13" i="20"/>
  <c r="F13" i="20"/>
  <c r="Q13" i="20"/>
  <c r="K13" i="20"/>
  <c r="M13" i="20"/>
  <c r="N13" i="20"/>
  <c r="I13" i="20"/>
  <c r="BI154" i="6"/>
  <c r="E68" i="5" l="1"/>
  <c r="E69" i="5"/>
  <c r="E6" i="5"/>
  <c r="F6" i="5"/>
  <c r="G6" i="5"/>
  <c r="H6" i="5"/>
  <c r="I6" i="5"/>
  <c r="BI197" i="6"/>
  <c r="F11" i="5"/>
  <c r="G11" i="5"/>
  <c r="H11" i="5"/>
  <c r="I11" i="5"/>
  <c r="J11" i="5"/>
  <c r="K11" i="5"/>
  <c r="L11" i="5"/>
  <c r="M11" i="5"/>
  <c r="N11" i="5"/>
  <c r="AX154" i="6" l="1"/>
  <c r="AX89" i="6"/>
  <c r="AX45" i="6"/>
  <c r="AX74" i="6"/>
  <c r="AX81" i="6"/>
  <c r="AX90" i="6"/>
  <c r="AX188" i="6"/>
  <c r="AX199" i="6"/>
  <c r="AX201" i="6"/>
  <c r="AX73" i="6"/>
  <c r="AX183" i="6"/>
  <c r="AX202" i="6"/>
  <c r="AX75" i="6"/>
  <c r="AX31" i="6"/>
  <c r="AX198" i="6"/>
  <c r="AX200" i="6"/>
  <c r="AY45" i="6"/>
  <c r="AY74" i="6"/>
  <c r="AY81" i="6"/>
  <c r="AY90" i="6"/>
  <c r="AY188" i="6"/>
  <c r="AY199" i="6"/>
  <c r="AY201" i="6"/>
  <c r="AY31" i="6"/>
  <c r="AY73" i="6"/>
  <c r="AY75" i="6"/>
  <c r="AY89" i="6"/>
  <c r="AY183" i="6"/>
  <c r="AY198" i="6"/>
  <c r="AY200" i="6"/>
  <c r="AY202" i="6"/>
  <c r="AW45" i="6"/>
  <c r="AW74" i="6"/>
  <c r="AW81" i="6"/>
  <c r="AW90" i="6"/>
  <c r="AW188" i="6"/>
  <c r="AW199" i="6"/>
  <c r="AW201" i="6"/>
  <c r="AW31" i="6"/>
  <c r="AW73" i="6"/>
  <c r="AW75" i="6"/>
  <c r="AW89" i="6"/>
  <c r="AW183" i="6"/>
  <c r="AW198" i="6"/>
  <c r="AW200" i="6"/>
  <c r="AW202" i="6"/>
  <c r="AV154" i="6"/>
  <c r="AV199" i="6"/>
  <c r="AV31" i="6"/>
  <c r="AV73" i="6"/>
  <c r="AV75" i="6"/>
  <c r="AV89" i="6"/>
  <c r="AV183" i="6"/>
  <c r="AV198" i="6"/>
  <c r="AV200" i="6"/>
  <c r="AV202" i="6"/>
  <c r="AV81" i="6"/>
  <c r="AV74" i="6"/>
  <c r="AV188" i="6"/>
  <c r="AV45" i="6"/>
  <c r="AV90" i="6"/>
  <c r="AV201" i="6"/>
  <c r="AZ154" i="6"/>
  <c r="AZ31" i="6"/>
  <c r="AZ183" i="6"/>
  <c r="AZ200" i="6"/>
  <c r="AZ45" i="6"/>
  <c r="AZ74" i="6"/>
  <c r="AZ81" i="6"/>
  <c r="AZ90" i="6"/>
  <c r="AZ188" i="6"/>
  <c r="AZ199" i="6"/>
  <c r="AZ201" i="6"/>
  <c r="AZ89" i="6"/>
  <c r="AZ202" i="6"/>
  <c r="AZ75" i="6"/>
  <c r="AZ198" i="6"/>
  <c r="AZ73" i="6"/>
  <c r="AX197" i="6"/>
  <c r="AY197" i="6"/>
  <c r="AY154" i="6"/>
  <c r="AW197" i="6"/>
  <c r="AW154" i="6"/>
  <c r="AZ197" i="6"/>
  <c r="AV197" i="6"/>
  <c r="P9" i="5"/>
  <c r="T5" i="21" s="1"/>
  <c r="W5" i="21" l="1"/>
  <c r="S5" i="21"/>
  <c r="V5" i="21"/>
  <c r="U5" i="21"/>
  <c r="BI7" i="6"/>
  <c r="BI8" i="6"/>
  <c r="BI9" i="6"/>
  <c r="BI10" i="6"/>
  <c r="BI11" i="6"/>
  <c r="BI12" i="6"/>
  <c r="BI13" i="6"/>
  <c r="BI14" i="6"/>
  <c r="BI15" i="6"/>
  <c r="BI16" i="6"/>
  <c r="BI17" i="6"/>
  <c r="BI18" i="6"/>
  <c r="BI19" i="6"/>
  <c r="BI20" i="6"/>
  <c r="BI21" i="6"/>
  <c r="BI22" i="6"/>
  <c r="BI23" i="6"/>
  <c r="BI24" i="6"/>
  <c r="BI25" i="6"/>
  <c r="BI26" i="6"/>
  <c r="BI27" i="6"/>
  <c r="BI28" i="6"/>
  <c r="BI29" i="6"/>
  <c r="BI30" i="6"/>
  <c r="BI32" i="6"/>
  <c r="BI33" i="6"/>
  <c r="BI34" i="6"/>
  <c r="BI35" i="6"/>
  <c r="BI36" i="6"/>
  <c r="BI37" i="6"/>
  <c r="BI38" i="6"/>
  <c r="BI39" i="6"/>
  <c r="BI40" i="6"/>
  <c r="BI41" i="6"/>
  <c r="BI42" i="6"/>
  <c r="BI43" i="6"/>
  <c r="BI44" i="6"/>
  <c r="BI46" i="6"/>
  <c r="BI47" i="6"/>
  <c r="BI48" i="6"/>
  <c r="BI49" i="6"/>
  <c r="BI50" i="6"/>
  <c r="BI51" i="6"/>
  <c r="BI52" i="6"/>
  <c r="BI53" i="6"/>
  <c r="BI54" i="6"/>
  <c r="BI55" i="6"/>
  <c r="BI56" i="6"/>
  <c r="BI57" i="6"/>
  <c r="BI58" i="6"/>
  <c r="BI59" i="6"/>
  <c r="BI60" i="6"/>
  <c r="BI61" i="6"/>
  <c r="BI62" i="6"/>
  <c r="BI63" i="6"/>
  <c r="BI64" i="6"/>
  <c r="BI65" i="6"/>
  <c r="BI66" i="6"/>
  <c r="BI67" i="6"/>
  <c r="BI68" i="6"/>
  <c r="BI69" i="6"/>
  <c r="BI70" i="6"/>
  <c r="BI72" i="6"/>
  <c r="BI71" i="6"/>
  <c r="BI76" i="6"/>
  <c r="BI77" i="6"/>
  <c r="BI78" i="6"/>
  <c r="BI79" i="6"/>
  <c r="BI80" i="6"/>
  <c r="BI82" i="6"/>
  <c r="BI83" i="6"/>
  <c r="BI84" i="6"/>
  <c r="BI85" i="6"/>
  <c r="BI86" i="6"/>
  <c r="BI87" i="6"/>
  <c r="BI88" i="6"/>
  <c r="BI91" i="6"/>
  <c r="BI92" i="6"/>
  <c r="BI93" i="6"/>
  <c r="BI94" i="6"/>
  <c r="BI95" i="6"/>
  <c r="BI96" i="6"/>
  <c r="BI97" i="6"/>
  <c r="BI98" i="6"/>
  <c r="BI99" i="6"/>
  <c r="BI100" i="6"/>
  <c r="BI101" i="6"/>
  <c r="BI102" i="6"/>
  <c r="BI103" i="6"/>
  <c r="BI104" i="6"/>
  <c r="BI105" i="6"/>
  <c r="BI106" i="6"/>
  <c r="BI107" i="6"/>
  <c r="BI108" i="6"/>
  <c r="BI109" i="6"/>
  <c r="BI110" i="6"/>
  <c r="BI111" i="6"/>
  <c r="BI112" i="6"/>
  <c r="BI113" i="6"/>
  <c r="BI114" i="6"/>
  <c r="BI115" i="6"/>
  <c r="BI116" i="6"/>
  <c r="BI117" i="6"/>
  <c r="BI118" i="6"/>
  <c r="BI119" i="6"/>
  <c r="BI120" i="6"/>
  <c r="BI121" i="6"/>
  <c r="BI122" i="6"/>
  <c r="BI123" i="6"/>
  <c r="BI124" i="6"/>
  <c r="BI125" i="6"/>
  <c r="BI126" i="6"/>
  <c r="BI127" i="6"/>
  <c r="BI128" i="6"/>
  <c r="BI129" i="6"/>
  <c r="BI130" i="6"/>
  <c r="BI131" i="6"/>
  <c r="BI132" i="6"/>
  <c r="BI133" i="6"/>
  <c r="BI134" i="6"/>
  <c r="BI135" i="6"/>
  <c r="BI136" i="6"/>
  <c r="BI137" i="6"/>
  <c r="BI139" i="6"/>
  <c r="BI140" i="6"/>
  <c r="BI141" i="6"/>
  <c r="BI142" i="6"/>
  <c r="BI143" i="6"/>
  <c r="BI144" i="6"/>
  <c r="BI145" i="6"/>
  <c r="BI146" i="6"/>
  <c r="BI147" i="6"/>
  <c r="BI148" i="6"/>
  <c r="BI149" i="6"/>
  <c r="BI150" i="6"/>
  <c r="BI151" i="6"/>
  <c r="BI152" i="6"/>
  <c r="BI153" i="6"/>
  <c r="BI155" i="6"/>
  <c r="BI157" i="6"/>
  <c r="BI156" i="6"/>
  <c r="BI158" i="6"/>
  <c r="BI159" i="6"/>
  <c r="BI160" i="6"/>
  <c r="BI161" i="6"/>
  <c r="BI162" i="6"/>
  <c r="BI163" i="6"/>
  <c r="BI164" i="6"/>
  <c r="BI165" i="6"/>
  <c r="BI166" i="6"/>
  <c r="BI167" i="6"/>
  <c r="BI168" i="6"/>
  <c r="BI169" i="6"/>
  <c r="BI170" i="6"/>
  <c r="BI171" i="6"/>
  <c r="BI173" i="6"/>
  <c r="BI172" i="6"/>
  <c r="BI174" i="6"/>
  <c r="BI175" i="6"/>
  <c r="BI176" i="6"/>
  <c r="BI177" i="6"/>
  <c r="BI178" i="6"/>
  <c r="BI179" i="6"/>
  <c r="BI180" i="6"/>
  <c r="BI181" i="6"/>
  <c r="BI182" i="6"/>
  <c r="BI184" i="6"/>
  <c r="BI185" i="6"/>
  <c r="BI186" i="6"/>
  <c r="BI187" i="6"/>
  <c r="BI190" i="6"/>
  <c r="BI189" i="6"/>
  <c r="BI191" i="6"/>
  <c r="BI192" i="6"/>
  <c r="BI193" i="6"/>
  <c r="BI194" i="6"/>
  <c r="BI195" i="6"/>
  <c r="BI196" i="6"/>
  <c r="AW6" i="6"/>
  <c r="AX6" i="6"/>
  <c r="AY6" i="6"/>
  <c r="AZ6" i="6"/>
  <c r="AW7" i="6"/>
  <c r="AX7" i="6"/>
  <c r="AY7" i="6"/>
  <c r="AZ7" i="6"/>
  <c r="AW8" i="6"/>
  <c r="AX8" i="6"/>
  <c r="AY8" i="6"/>
  <c r="AZ8" i="6"/>
  <c r="AW9" i="6"/>
  <c r="AX9" i="6"/>
  <c r="AY9" i="6"/>
  <c r="AZ9" i="6"/>
  <c r="AW10" i="6"/>
  <c r="AX10" i="6"/>
  <c r="AY10" i="6"/>
  <c r="AZ10" i="6"/>
  <c r="AW11" i="6"/>
  <c r="AX11" i="6"/>
  <c r="AY11" i="6"/>
  <c r="AZ11" i="6"/>
  <c r="AW12" i="6"/>
  <c r="AX12" i="6"/>
  <c r="AY12" i="6"/>
  <c r="AZ12" i="6"/>
  <c r="AW13" i="6"/>
  <c r="AX13" i="6"/>
  <c r="AY13" i="6"/>
  <c r="AZ13" i="6"/>
  <c r="AW14" i="6"/>
  <c r="AX14" i="6"/>
  <c r="AY14" i="6"/>
  <c r="AZ14" i="6"/>
  <c r="AW15" i="6"/>
  <c r="AX15" i="6"/>
  <c r="AY15" i="6"/>
  <c r="AZ15" i="6"/>
  <c r="AW16" i="6"/>
  <c r="AX16" i="6"/>
  <c r="AY16" i="6"/>
  <c r="AZ16" i="6"/>
  <c r="AW17" i="6"/>
  <c r="AX17" i="6"/>
  <c r="AY17" i="6"/>
  <c r="AZ17" i="6"/>
  <c r="AW18" i="6"/>
  <c r="AX18" i="6"/>
  <c r="AY18" i="6"/>
  <c r="AZ18" i="6"/>
  <c r="AW19" i="6"/>
  <c r="AX19" i="6"/>
  <c r="AY19" i="6"/>
  <c r="AZ19" i="6"/>
  <c r="AW20" i="6"/>
  <c r="AX20" i="6"/>
  <c r="AY20" i="6"/>
  <c r="AZ20" i="6"/>
  <c r="AW21" i="6"/>
  <c r="AX21" i="6"/>
  <c r="AY21" i="6"/>
  <c r="AZ21" i="6"/>
  <c r="AW22" i="6"/>
  <c r="AX22" i="6"/>
  <c r="AY22" i="6"/>
  <c r="AZ22" i="6"/>
  <c r="AW23" i="6"/>
  <c r="AX23" i="6"/>
  <c r="AY23" i="6"/>
  <c r="AZ23" i="6"/>
  <c r="AW24" i="6"/>
  <c r="AX24" i="6"/>
  <c r="AY24" i="6"/>
  <c r="AZ24" i="6"/>
  <c r="AW25" i="6"/>
  <c r="AX25" i="6"/>
  <c r="AY25" i="6"/>
  <c r="AZ25" i="6"/>
  <c r="AW26" i="6"/>
  <c r="AX26" i="6"/>
  <c r="AY26" i="6"/>
  <c r="AZ26" i="6"/>
  <c r="AW27" i="6"/>
  <c r="AX27" i="6"/>
  <c r="AY27" i="6"/>
  <c r="AZ27" i="6"/>
  <c r="AW28" i="6"/>
  <c r="AX28" i="6"/>
  <c r="AY28" i="6"/>
  <c r="AZ28" i="6"/>
  <c r="AW29" i="6"/>
  <c r="AX29" i="6"/>
  <c r="AY29" i="6"/>
  <c r="AZ29" i="6"/>
  <c r="AW30" i="6"/>
  <c r="AX30" i="6"/>
  <c r="AY30" i="6"/>
  <c r="AZ30" i="6"/>
  <c r="AW32" i="6"/>
  <c r="AX32" i="6"/>
  <c r="AY32" i="6"/>
  <c r="AZ32" i="6"/>
  <c r="AW33" i="6"/>
  <c r="AX33" i="6"/>
  <c r="AY33" i="6"/>
  <c r="AZ33" i="6"/>
  <c r="AW34" i="6"/>
  <c r="AX34" i="6"/>
  <c r="AY34" i="6"/>
  <c r="AZ34" i="6"/>
  <c r="AW35" i="6"/>
  <c r="AX35" i="6"/>
  <c r="AY35" i="6"/>
  <c r="AZ35" i="6"/>
  <c r="AW36" i="6"/>
  <c r="AX36" i="6"/>
  <c r="AY36" i="6"/>
  <c r="AZ36" i="6"/>
  <c r="AW37" i="6"/>
  <c r="AX37" i="6"/>
  <c r="AY37" i="6"/>
  <c r="AZ37" i="6"/>
  <c r="AW38" i="6"/>
  <c r="AX38" i="6"/>
  <c r="AY38" i="6"/>
  <c r="AZ38" i="6"/>
  <c r="AW39" i="6"/>
  <c r="AX39" i="6"/>
  <c r="AY39" i="6"/>
  <c r="AZ39" i="6"/>
  <c r="AW40" i="6"/>
  <c r="AX40" i="6"/>
  <c r="AY40" i="6"/>
  <c r="AZ40" i="6"/>
  <c r="AW41" i="6"/>
  <c r="AX41" i="6"/>
  <c r="AY41" i="6"/>
  <c r="AZ41" i="6"/>
  <c r="AW42" i="6"/>
  <c r="AX42" i="6"/>
  <c r="AY42" i="6"/>
  <c r="AZ42" i="6"/>
  <c r="AW43" i="6"/>
  <c r="AX43" i="6"/>
  <c r="AY43" i="6"/>
  <c r="AZ43" i="6"/>
  <c r="AW44" i="6"/>
  <c r="AX44" i="6"/>
  <c r="AY44" i="6"/>
  <c r="AZ44" i="6"/>
  <c r="AW46" i="6"/>
  <c r="AX46" i="6"/>
  <c r="AY46" i="6"/>
  <c r="AZ46" i="6"/>
  <c r="AW47" i="6"/>
  <c r="AX47" i="6"/>
  <c r="AY47" i="6"/>
  <c r="AZ47" i="6"/>
  <c r="AW48" i="6"/>
  <c r="AX48" i="6"/>
  <c r="AY48" i="6"/>
  <c r="AZ48" i="6"/>
  <c r="AW49" i="6"/>
  <c r="AX49" i="6"/>
  <c r="AY49" i="6"/>
  <c r="AZ49" i="6"/>
  <c r="AW50" i="6"/>
  <c r="AX50" i="6"/>
  <c r="AY50" i="6"/>
  <c r="AZ50" i="6"/>
  <c r="AW51" i="6"/>
  <c r="AX51" i="6"/>
  <c r="AY51" i="6"/>
  <c r="AZ51" i="6"/>
  <c r="AW52" i="6"/>
  <c r="AX52" i="6"/>
  <c r="AY52" i="6"/>
  <c r="AZ52" i="6"/>
  <c r="AW53" i="6"/>
  <c r="AX53" i="6"/>
  <c r="AY53" i="6"/>
  <c r="AZ53" i="6"/>
  <c r="AW54" i="6"/>
  <c r="AX54" i="6"/>
  <c r="AY54" i="6"/>
  <c r="AZ54" i="6"/>
  <c r="AW55" i="6"/>
  <c r="AX55" i="6"/>
  <c r="AY55" i="6"/>
  <c r="AZ55" i="6"/>
  <c r="AW56" i="6"/>
  <c r="AX56" i="6"/>
  <c r="AY56" i="6"/>
  <c r="AZ56" i="6"/>
  <c r="AW57" i="6"/>
  <c r="AX57" i="6"/>
  <c r="AY57" i="6"/>
  <c r="AZ57" i="6"/>
  <c r="AW58" i="6"/>
  <c r="AX58" i="6"/>
  <c r="AY58" i="6"/>
  <c r="AZ58" i="6"/>
  <c r="AW59" i="6"/>
  <c r="AX59" i="6"/>
  <c r="AY59" i="6"/>
  <c r="AZ59" i="6"/>
  <c r="AW60" i="6"/>
  <c r="AX60" i="6"/>
  <c r="AY60" i="6"/>
  <c r="AZ60" i="6"/>
  <c r="AW61" i="6"/>
  <c r="AX61" i="6"/>
  <c r="AY61" i="6"/>
  <c r="AZ61" i="6"/>
  <c r="AW62" i="6"/>
  <c r="AX62" i="6"/>
  <c r="AY62" i="6"/>
  <c r="AZ62" i="6"/>
  <c r="AW63" i="6"/>
  <c r="AX63" i="6"/>
  <c r="AY63" i="6"/>
  <c r="AZ63" i="6"/>
  <c r="AW64" i="6"/>
  <c r="AX64" i="6"/>
  <c r="AY64" i="6"/>
  <c r="AZ64" i="6"/>
  <c r="AW65" i="6"/>
  <c r="AX65" i="6"/>
  <c r="AY65" i="6"/>
  <c r="AZ65" i="6"/>
  <c r="AW66" i="6"/>
  <c r="AX66" i="6"/>
  <c r="AY66" i="6"/>
  <c r="AZ66" i="6"/>
  <c r="AW67" i="6"/>
  <c r="AX67" i="6"/>
  <c r="AY67" i="6"/>
  <c r="AZ67" i="6"/>
  <c r="AW68" i="6"/>
  <c r="AX68" i="6"/>
  <c r="AY68" i="6"/>
  <c r="AZ68" i="6"/>
  <c r="AW69" i="6"/>
  <c r="AX69" i="6"/>
  <c r="AY69" i="6"/>
  <c r="AZ69" i="6"/>
  <c r="AW70" i="6"/>
  <c r="AX70" i="6"/>
  <c r="AY70" i="6"/>
  <c r="AZ70" i="6"/>
  <c r="AW72" i="6"/>
  <c r="AX72" i="6"/>
  <c r="AY72" i="6"/>
  <c r="AZ72" i="6"/>
  <c r="AW71" i="6"/>
  <c r="AX71" i="6"/>
  <c r="AY71" i="6"/>
  <c r="AZ71" i="6"/>
  <c r="AW76" i="6"/>
  <c r="AX76" i="6"/>
  <c r="AY76" i="6"/>
  <c r="AZ76" i="6"/>
  <c r="AW77" i="6"/>
  <c r="AX77" i="6"/>
  <c r="AY77" i="6"/>
  <c r="AZ77" i="6"/>
  <c r="AW78" i="6"/>
  <c r="AX78" i="6"/>
  <c r="AY78" i="6"/>
  <c r="AZ78" i="6"/>
  <c r="AW79" i="6"/>
  <c r="AX79" i="6"/>
  <c r="AY79" i="6"/>
  <c r="AZ79" i="6"/>
  <c r="AW80" i="6"/>
  <c r="AX80" i="6"/>
  <c r="AY80" i="6"/>
  <c r="AZ80" i="6"/>
  <c r="AW82" i="6"/>
  <c r="AX82" i="6"/>
  <c r="AY82" i="6"/>
  <c r="AZ82" i="6"/>
  <c r="AW83" i="6"/>
  <c r="AX83" i="6"/>
  <c r="AY83" i="6"/>
  <c r="AZ83" i="6"/>
  <c r="AW84" i="6"/>
  <c r="AX84" i="6"/>
  <c r="AY84" i="6"/>
  <c r="AZ84" i="6"/>
  <c r="AW85" i="6"/>
  <c r="AX85" i="6"/>
  <c r="AY85" i="6"/>
  <c r="AZ85" i="6"/>
  <c r="AW86" i="6"/>
  <c r="AX86" i="6"/>
  <c r="AY86" i="6"/>
  <c r="AZ86" i="6"/>
  <c r="AW87" i="6"/>
  <c r="AX87" i="6"/>
  <c r="AY87" i="6"/>
  <c r="AZ87" i="6"/>
  <c r="AW88" i="6"/>
  <c r="AX88" i="6"/>
  <c r="AY88" i="6"/>
  <c r="AZ88" i="6"/>
  <c r="AW91" i="6"/>
  <c r="AX91" i="6"/>
  <c r="AY91" i="6"/>
  <c r="AZ91" i="6"/>
  <c r="AW92" i="6"/>
  <c r="AX92" i="6"/>
  <c r="AY92" i="6"/>
  <c r="AZ92" i="6"/>
  <c r="AW93" i="6"/>
  <c r="AX93" i="6"/>
  <c r="AY93" i="6"/>
  <c r="AZ93" i="6"/>
  <c r="AW94" i="6"/>
  <c r="AX94" i="6"/>
  <c r="AY94" i="6"/>
  <c r="AZ94" i="6"/>
  <c r="AW95" i="6"/>
  <c r="AX95" i="6"/>
  <c r="AY95" i="6"/>
  <c r="AZ95" i="6"/>
  <c r="AW96" i="6"/>
  <c r="AX96" i="6"/>
  <c r="AY96" i="6"/>
  <c r="AZ96" i="6"/>
  <c r="AW97" i="6"/>
  <c r="AX97" i="6"/>
  <c r="AY97" i="6"/>
  <c r="AZ97" i="6"/>
  <c r="AW98" i="6"/>
  <c r="AX98" i="6"/>
  <c r="AY98" i="6"/>
  <c r="AZ98" i="6"/>
  <c r="AW99" i="6"/>
  <c r="AX99" i="6"/>
  <c r="AY99" i="6"/>
  <c r="AZ99" i="6"/>
  <c r="AW100" i="6"/>
  <c r="AX100" i="6"/>
  <c r="AY100" i="6"/>
  <c r="AZ100" i="6"/>
  <c r="AW101" i="6"/>
  <c r="AX101" i="6"/>
  <c r="AY101" i="6"/>
  <c r="AZ101" i="6"/>
  <c r="AW102" i="6"/>
  <c r="AX102" i="6"/>
  <c r="AY102" i="6"/>
  <c r="AZ102" i="6"/>
  <c r="AW103" i="6"/>
  <c r="AX103" i="6"/>
  <c r="AY103" i="6"/>
  <c r="AZ103" i="6"/>
  <c r="AW104" i="6"/>
  <c r="AX104" i="6"/>
  <c r="AY104" i="6"/>
  <c r="AZ104" i="6"/>
  <c r="AW105" i="6"/>
  <c r="AX105" i="6"/>
  <c r="AY105" i="6"/>
  <c r="AZ105" i="6"/>
  <c r="AW106" i="6"/>
  <c r="AX106" i="6"/>
  <c r="AY106" i="6"/>
  <c r="AZ106" i="6"/>
  <c r="AW107" i="6"/>
  <c r="AX107" i="6"/>
  <c r="AY107" i="6"/>
  <c r="AZ107" i="6"/>
  <c r="AW108" i="6"/>
  <c r="AX108" i="6"/>
  <c r="AY108" i="6"/>
  <c r="AZ108" i="6"/>
  <c r="AW109" i="6"/>
  <c r="AX109" i="6"/>
  <c r="AY109" i="6"/>
  <c r="AZ109" i="6"/>
  <c r="AW110" i="6"/>
  <c r="AX110" i="6"/>
  <c r="AY110" i="6"/>
  <c r="AZ110" i="6"/>
  <c r="AW111" i="6"/>
  <c r="AX111" i="6"/>
  <c r="AY111" i="6"/>
  <c r="AZ111" i="6"/>
  <c r="AW112" i="6"/>
  <c r="AX112" i="6"/>
  <c r="AY112" i="6"/>
  <c r="AZ112" i="6"/>
  <c r="AW113" i="6"/>
  <c r="AX113" i="6"/>
  <c r="AY113" i="6"/>
  <c r="AZ113" i="6"/>
  <c r="AW114" i="6"/>
  <c r="AX114" i="6"/>
  <c r="AY114" i="6"/>
  <c r="AZ114" i="6"/>
  <c r="AW115" i="6"/>
  <c r="AX115" i="6"/>
  <c r="AY115" i="6"/>
  <c r="AZ115" i="6"/>
  <c r="AW116" i="6"/>
  <c r="AX116" i="6"/>
  <c r="AY116" i="6"/>
  <c r="AZ116" i="6"/>
  <c r="AW117" i="6"/>
  <c r="AX117" i="6"/>
  <c r="AY117" i="6"/>
  <c r="AZ117" i="6"/>
  <c r="AW118" i="6"/>
  <c r="AX118" i="6"/>
  <c r="AY118" i="6"/>
  <c r="AZ118" i="6"/>
  <c r="AW119" i="6"/>
  <c r="AX119" i="6"/>
  <c r="AY119" i="6"/>
  <c r="AZ119" i="6"/>
  <c r="AW120" i="6"/>
  <c r="AX120" i="6"/>
  <c r="AY120" i="6"/>
  <c r="AZ120" i="6"/>
  <c r="AW121" i="6"/>
  <c r="AX121" i="6"/>
  <c r="AY121" i="6"/>
  <c r="AZ121" i="6"/>
  <c r="AW122" i="6"/>
  <c r="AX122" i="6"/>
  <c r="AY122" i="6"/>
  <c r="AZ122" i="6"/>
  <c r="AW123" i="6"/>
  <c r="AX123" i="6"/>
  <c r="AY123" i="6"/>
  <c r="AZ123" i="6"/>
  <c r="AW124" i="6"/>
  <c r="AX124" i="6"/>
  <c r="AY124" i="6"/>
  <c r="AZ124" i="6"/>
  <c r="AW125" i="6"/>
  <c r="AX125" i="6"/>
  <c r="AY125" i="6"/>
  <c r="AZ125" i="6"/>
  <c r="AW126" i="6"/>
  <c r="AX126" i="6"/>
  <c r="AY126" i="6"/>
  <c r="AZ126" i="6"/>
  <c r="AW127" i="6"/>
  <c r="AX127" i="6"/>
  <c r="AY127" i="6"/>
  <c r="AZ127" i="6"/>
  <c r="AW128" i="6"/>
  <c r="AX128" i="6"/>
  <c r="AY128" i="6"/>
  <c r="AZ128" i="6"/>
  <c r="AW129" i="6"/>
  <c r="AX129" i="6"/>
  <c r="AY129" i="6"/>
  <c r="AZ129" i="6"/>
  <c r="AW130" i="6"/>
  <c r="AX130" i="6"/>
  <c r="AY130" i="6"/>
  <c r="AZ130" i="6"/>
  <c r="AW131" i="6"/>
  <c r="AX131" i="6"/>
  <c r="AY131" i="6"/>
  <c r="AZ131" i="6"/>
  <c r="AW132" i="6"/>
  <c r="AX132" i="6"/>
  <c r="AY132" i="6"/>
  <c r="AZ132" i="6"/>
  <c r="AW133" i="6"/>
  <c r="AX133" i="6"/>
  <c r="AY133" i="6"/>
  <c r="AZ133" i="6"/>
  <c r="AW134" i="6"/>
  <c r="AX134" i="6"/>
  <c r="AY134" i="6"/>
  <c r="AZ134" i="6"/>
  <c r="AW135" i="6"/>
  <c r="AX135" i="6"/>
  <c r="AY135" i="6"/>
  <c r="AZ135" i="6"/>
  <c r="AW136" i="6"/>
  <c r="AX136" i="6"/>
  <c r="AY136" i="6"/>
  <c r="AZ136" i="6"/>
  <c r="AW137" i="6"/>
  <c r="AX137" i="6"/>
  <c r="AY137" i="6"/>
  <c r="AZ137" i="6"/>
  <c r="AW139" i="6"/>
  <c r="AX139" i="6"/>
  <c r="AY139" i="6"/>
  <c r="AZ139" i="6"/>
  <c r="AW140" i="6"/>
  <c r="AX140" i="6"/>
  <c r="AY140" i="6"/>
  <c r="AZ140" i="6"/>
  <c r="AW141" i="6"/>
  <c r="AX141" i="6"/>
  <c r="AY141" i="6"/>
  <c r="AZ141" i="6"/>
  <c r="AW142" i="6"/>
  <c r="AX142" i="6"/>
  <c r="AY142" i="6"/>
  <c r="AZ142" i="6"/>
  <c r="AW143" i="6"/>
  <c r="AX143" i="6"/>
  <c r="AY143" i="6"/>
  <c r="AZ143" i="6"/>
  <c r="AW144" i="6"/>
  <c r="AX144" i="6"/>
  <c r="AY144" i="6"/>
  <c r="AZ144" i="6"/>
  <c r="AW145" i="6"/>
  <c r="AX145" i="6"/>
  <c r="AY145" i="6"/>
  <c r="AZ145" i="6"/>
  <c r="AW146" i="6"/>
  <c r="AX146" i="6"/>
  <c r="AY146" i="6"/>
  <c r="AZ146" i="6"/>
  <c r="AW147" i="6"/>
  <c r="AX147" i="6"/>
  <c r="AY147" i="6"/>
  <c r="AZ147" i="6"/>
  <c r="AW148" i="6"/>
  <c r="AX148" i="6"/>
  <c r="AY148" i="6"/>
  <c r="AZ148" i="6"/>
  <c r="AW149" i="6"/>
  <c r="AX149" i="6"/>
  <c r="AY149" i="6"/>
  <c r="AZ149" i="6"/>
  <c r="AW150" i="6"/>
  <c r="AX150" i="6"/>
  <c r="AY150" i="6"/>
  <c r="AZ150" i="6"/>
  <c r="AW151" i="6"/>
  <c r="AX151" i="6"/>
  <c r="AY151" i="6"/>
  <c r="AZ151" i="6"/>
  <c r="AW152" i="6"/>
  <c r="AX152" i="6"/>
  <c r="AY152" i="6"/>
  <c r="AZ152" i="6"/>
  <c r="AW153" i="6"/>
  <c r="AX153" i="6"/>
  <c r="AY153" i="6"/>
  <c r="AZ153" i="6"/>
  <c r="AW155" i="6"/>
  <c r="AX155" i="6"/>
  <c r="AY155" i="6"/>
  <c r="AZ155" i="6"/>
  <c r="AW157" i="6"/>
  <c r="AX157" i="6"/>
  <c r="AY157" i="6"/>
  <c r="AZ157" i="6"/>
  <c r="AW156" i="6"/>
  <c r="AX156" i="6"/>
  <c r="AY156" i="6"/>
  <c r="AZ156" i="6"/>
  <c r="AW158" i="6"/>
  <c r="AX158" i="6"/>
  <c r="AY158" i="6"/>
  <c r="AZ158" i="6"/>
  <c r="AW159" i="6"/>
  <c r="AX159" i="6"/>
  <c r="AY159" i="6"/>
  <c r="AZ159" i="6"/>
  <c r="AW160" i="6"/>
  <c r="AX160" i="6"/>
  <c r="AY160" i="6"/>
  <c r="AZ160" i="6"/>
  <c r="AW161" i="6"/>
  <c r="AX161" i="6"/>
  <c r="AY161" i="6"/>
  <c r="AZ161" i="6"/>
  <c r="AW162" i="6"/>
  <c r="AX162" i="6"/>
  <c r="AY162" i="6"/>
  <c r="AZ162" i="6"/>
  <c r="AW163" i="6"/>
  <c r="AX163" i="6"/>
  <c r="AY163" i="6"/>
  <c r="AZ163" i="6"/>
  <c r="AW164" i="6"/>
  <c r="AX164" i="6"/>
  <c r="AY164" i="6"/>
  <c r="AZ164" i="6"/>
  <c r="AW165" i="6"/>
  <c r="AX165" i="6"/>
  <c r="AY165" i="6"/>
  <c r="AZ165" i="6"/>
  <c r="AW166" i="6"/>
  <c r="AX166" i="6"/>
  <c r="AY166" i="6"/>
  <c r="AZ166" i="6"/>
  <c r="AW167" i="6"/>
  <c r="AX167" i="6"/>
  <c r="AY167" i="6"/>
  <c r="AZ167" i="6"/>
  <c r="AW168" i="6"/>
  <c r="AX168" i="6"/>
  <c r="AY168" i="6"/>
  <c r="AZ168" i="6"/>
  <c r="AW169" i="6"/>
  <c r="AX169" i="6"/>
  <c r="AY169" i="6"/>
  <c r="AZ169" i="6"/>
  <c r="AW170" i="6"/>
  <c r="AX170" i="6"/>
  <c r="AY170" i="6"/>
  <c r="AZ170" i="6"/>
  <c r="AW171" i="6"/>
  <c r="AX171" i="6"/>
  <c r="AY171" i="6"/>
  <c r="AZ171" i="6"/>
  <c r="AW173" i="6"/>
  <c r="AX173" i="6"/>
  <c r="AY173" i="6"/>
  <c r="AZ173" i="6"/>
  <c r="AW172" i="6"/>
  <c r="AX172" i="6"/>
  <c r="AY172" i="6"/>
  <c r="AZ172" i="6"/>
  <c r="AW174" i="6"/>
  <c r="AX174" i="6"/>
  <c r="AY174" i="6"/>
  <c r="AZ174" i="6"/>
  <c r="AW175" i="6"/>
  <c r="AX175" i="6"/>
  <c r="AY175" i="6"/>
  <c r="AZ175" i="6"/>
  <c r="AW176" i="6"/>
  <c r="AX176" i="6"/>
  <c r="AY176" i="6"/>
  <c r="AZ176" i="6"/>
  <c r="AW177" i="6"/>
  <c r="AX177" i="6"/>
  <c r="AY177" i="6"/>
  <c r="AZ177" i="6"/>
  <c r="AW178" i="6"/>
  <c r="AX178" i="6"/>
  <c r="AY178" i="6"/>
  <c r="AZ178" i="6"/>
  <c r="AW179" i="6"/>
  <c r="AX179" i="6"/>
  <c r="AY179" i="6"/>
  <c r="AZ179" i="6"/>
  <c r="AW180" i="6"/>
  <c r="AX180" i="6"/>
  <c r="AY180" i="6"/>
  <c r="AZ180" i="6"/>
  <c r="AW181" i="6"/>
  <c r="AX181" i="6"/>
  <c r="AY181" i="6"/>
  <c r="AZ181" i="6"/>
  <c r="AW182" i="6"/>
  <c r="AX182" i="6"/>
  <c r="AY182" i="6"/>
  <c r="AZ182" i="6"/>
  <c r="AW184" i="6"/>
  <c r="AX184" i="6"/>
  <c r="AY184" i="6"/>
  <c r="AZ184" i="6"/>
  <c r="AW185" i="6"/>
  <c r="AX185" i="6"/>
  <c r="AY185" i="6"/>
  <c r="AZ185" i="6"/>
  <c r="AW186" i="6"/>
  <c r="AX186" i="6"/>
  <c r="AY186" i="6"/>
  <c r="AZ186" i="6"/>
  <c r="AW187" i="6"/>
  <c r="AX187" i="6"/>
  <c r="AY187" i="6"/>
  <c r="AZ187" i="6"/>
  <c r="AW190" i="6"/>
  <c r="AX190" i="6"/>
  <c r="AY190" i="6"/>
  <c r="AZ190" i="6"/>
  <c r="AW189" i="6"/>
  <c r="AX189" i="6"/>
  <c r="AY189" i="6"/>
  <c r="AZ189" i="6"/>
  <c r="AW191" i="6"/>
  <c r="AX191" i="6"/>
  <c r="AY191" i="6"/>
  <c r="AZ191" i="6"/>
  <c r="AW192" i="6"/>
  <c r="AX192" i="6"/>
  <c r="AY192" i="6"/>
  <c r="AZ192" i="6"/>
  <c r="AW193" i="6"/>
  <c r="AX193" i="6"/>
  <c r="AY193" i="6"/>
  <c r="AZ193" i="6"/>
  <c r="AW194" i="6"/>
  <c r="AX194" i="6"/>
  <c r="AY194" i="6"/>
  <c r="AZ194" i="6"/>
  <c r="AW195" i="6"/>
  <c r="AX195" i="6"/>
  <c r="AY195" i="6"/>
  <c r="AZ195" i="6"/>
  <c r="AW196" i="6"/>
  <c r="AX196" i="6"/>
  <c r="AY196" i="6"/>
  <c r="AZ196" i="6"/>
  <c r="AV196" i="6"/>
  <c r="AV7" i="6"/>
  <c r="AV8" i="6"/>
  <c r="AV9" i="6"/>
  <c r="AV10" i="6"/>
  <c r="AV11" i="6"/>
  <c r="AV12" i="6"/>
  <c r="AV13" i="6"/>
  <c r="AV14" i="6"/>
  <c r="AV15" i="6"/>
  <c r="AV16" i="6"/>
  <c r="AV17" i="6"/>
  <c r="AV18" i="6"/>
  <c r="AV19" i="6"/>
  <c r="AV20" i="6"/>
  <c r="AV21" i="6"/>
  <c r="AV22" i="6"/>
  <c r="AV23" i="6"/>
  <c r="AV24" i="6"/>
  <c r="AV25" i="6"/>
  <c r="AV26" i="6"/>
  <c r="AV27" i="6"/>
  <c r="AV28" i="6"/>
  <c r="AV29" i="6"/>
  <c r="AV30" i="6"/>
  <c r="AV32" i="6"/>
  <c r="AV33" i="6"/>
  <c r="AV34" i="6"/>
  <c r="AV35" i="6"/>
  <c r="AV36" i="6"/>
  <c r="AV37" i="6"/>
  <c r="AV38" i="6"/>
  <c r="AV39" i="6"/>
  <c r="AV40" i="6"/>
  <c r="AV41" i="6"/>
  <c r="AV42" i="6"/>
  <c r="AV43" i="6"/>
  <c r="AV44" i="6"/>
  <c r="AV46" i="6"/>
  <c r="AV47" i="6"/>
  <c r="AV48" i="6"/>
  <c r="AV49" i="6"/>
  <c r="AV50" i="6"/>
  <c r="AV51" i="6"/>
  <c r="AV52" i="6"/>
  <c r="AV53" i="6"/>
  <c r="AV54" i="6"/>
  <c r="AV55" i="6"/>
  <c r="AV56" i="6"/>
  <c r="AV57" i="6"/>
  <c r="AV58" i="6"/>
  <c r="AV59" i="6"/>
  <c r="AV60" i="6"/>
  <c r="AV61" i="6"/>
  <c r="AV62" i="6"/>
  <c r="AV63" i="6"/>
  <c r="AV64" i="6"/>
  <c r="AV65" i="6"/>
  <c r="AV66" i="6"/>
  <c r="AV67" i="6"/>
  <c r="AV68" i="6"/>
  <c r="AV69" i="6"/>
  <c r="AV70" i="6"/>
  <c r="AV72" i="6"/>
  <c r="AV71" i="6"/>
  <c r="AV76" i="6"/>
  <c r="AV77" i="6"/>
  <c r="AV78" i="6"/>
  <c r="AV79" i="6"/>
  <c r="AV80" i="6"/>
  <c r="AV82" i="6"/>
  <c r="AV83" i="6"/>
  <c r="AV84" i="6"/>
  <c r="AV85" i="6"/>
  <c r="AV86" i="6"/>
  <c r="AV87" i="6"/>
  <c r="AV88" i="6"/>
  <c r="AV91" i="6"/>
  <c r="AV92" i="6"/>
  <c r="AV93" i="6"/>
  <c r="AV94" i="6"/>
  <c r="AV95" i="6"/>
  <c r="AV96" i="6"/>
  <c r="AV97" i="6"/>
  <c r="AV98" i="6"/>
  <c r="AV99" i="6"/>
  <c r="AV100" i="6"/>
  <c r="AV101" i="6"/>
  <c r="AV102" i="6"/>
  <c r="AV103" i="6"/>
  <c r="AV104" i="6"/>
  <c r="AV105" i="6"/>
  <c r="AV106" i="6"/>
  <c r="AV107" i="6"/>
  <c r="AV108" i="6"/>
  <c r="AV109" i="6"/>
  <c r="AV110" i="6"/>
  <c r="AV111" i="6"/>
  <c r="AV112" i="6"/>
  <c r="AV113" i="6"/>
  <c r="AV114" i="6"/>
  <c r="AV115" i="6"/>
  <c r="AV116" i="6"/>
  <c r="AV117" i="6"/>
  <c r="AV118" i="6"/>
  <c r="AV119" i="6"/>
  <c r="AV120" i="6"/>
  <c r="AV121" i="6"/>
  <c r="AV122" i="6"/>
  <c r="AV123" i="6"/>
  <c r="AV124" i="6"/>
  <c r="AV125" i="6"/>
  <c r="AV126" i="6"/>
  <c r="AV127" i="6"/>
  <c r="AV128" i="6"/>
  <c r="AV129" i="6"/>
  <c r="AV130" i="6"/>
  <c r="AV131" i="6"/>
  <c r="AV132" i="6"/>
  <c r="AV133" i="6"/>
  <c r="AV134" i="6"/>
  <c r="AV135" i="6"/>
  <c r="AV136" i="6"/>
  <c r="AV137" i="6"/>
  <c r="AV139" i="6"/>
  <c r="AV140" i="6"/>
  <c r="AV141" i="6"/>
  <c r="AV142" i="6"/>
  <c r="AV143" i="6"/>
  <c r="AV144" i="6"/>
  <c r="AV145" i="6"/>
  <c r="AV146" i="6"/>
  <c r="AV147" i="6"/>
  <c r="AV148" i="6"/>
  <c r="AV149" i="6"/>
  <c r="AV150" i="6"/>
  <c r="AV151" i="6"/>
  <c r="AV152" i="6"/>
  <c r="AV153" i="6"/>
  <c r="AV155" i="6"/>
  <c r="AV157" i="6"/>
  <c r="AV156" i="6"/>
  <c r="AV158" i="6"/>
  <c r="AV159" i="6"/>
  <c r="AV160" i="6"/>
  <c r="AV161" i="6"/>
  <c r="AV162" i="6"/>
  <c r="AV163" i="6"/>
  <c r="AV164" i="6"/>
  <c r="AV165" i="6"/>
  <c r="AV166" i="6"/>
  <c r="AV167" i="6"/>
  <c r="AV168" i="6"/>
  <c r="AV169" i="6"/>
  <c r="AV170" i="6"/>
  <c r="AV171" i="6"/>
  <c r="AV173" i="6"/>
  <c r="AV172" i="6"/>
  <c r="AV174" i="6"/>
  <c r="AV175" i="6"/>
  <c r="AV176" i="6"/>
  <c r="AV177" i="6"/>
  <c r="AV178" i="6"/>
  <c r="AV179" i="6"/>
  <c r="AV180" i="6"/>
  <c r="AV181" i="6"/>
  <c r="AV182" i="6"/>
  <c r="AV184" i="6"/>
  <c r="AV185" i="6"/>
  <c r="AV186" i="6"/>
  <c r="AV187" i="6"/>
  <c r="AV190" i="6"/>
  <c r="AV189" i="6"/>
  <c r="AV191" i="6"/>
  <c r="AV192" i="6"/>
  <c r="AV193" i="6"/>
  <c r="AV194" i="6"/>
  <c r="AV195" i="6"/>
  <c r="E7" i="5" l="1"/>
  <c r="D8" i="31" l="1"/>
  <c r="D7" i="31"/>
  <c r="D25" i="30"/>
  <c r="E72" i="5"/>
  <c r="F72" i="5"/>
  <c r="G72" i="5"/>
  <c r="H72" i="5"/>
  <c r="I72" i="5"/>
  <c r="J72" i="5"/>
  <c r="K72" i="5"/>
  <c r="L72" i="5"/>
  <c r="M72" i="5"/>
  <c r="N72" i="5"/>
  <c r="O72" i="5"/>
  <c r="P72" i="5"/>
  <c r="Q72" i="5"/>
  <c r="F5" i="5" l="1"/>
  <c r="G5" i="5"/>
  <c r="H5" i="5"/>
  <c r="I5" i="5"/>
  <c r="J5" i="5"/>
  <c r="K5" i="5"/>
  <c r="L5" i="5"/>
  <c r="M5" i="5"/>
  <c r="N5" i="5"/>
  <c r="O5" i="5"/>
  <c r="P5" i="5"/>
  <c r="Q5" i="5"/>
  <c r="F34" i="5"/>
  <c r="F12" i="21" s="1"/>
  <c r="G34" i="5"/>
  <c r="G12" i="21" s="1"/>
  <c r="H34" i="5"/>
  <c r="I34" i="5"/>
  <c r="J34" i="5"/>
  <c r="K34" i="5"/>
  <c r="L34" i="5"/>
  <c r="M34" i="5"/>
  <c r="N34" i="5"/>
  <c r="O34" i="5"/>
  <c r="P34" i="5"/>
  <c r="P12" i="21" s="1"/>
  <c r="Q34" i="5"/>
  <c r="Q12" i="21" s="1"/>
  <c r="E34" i="5"/>
  <c r="E12" i="21" s="1"/>
  <c r="T21" i="30"/>
  <c r="U21" i="30"/>
  <c r="V21" i="30"/>
  <c r="W21" i="30"/>
  <c r="S21" i="30"/>
  <c r="O21" i="30"/>
  <c r="P21" i="30"/>
  <c r="Q21" i="30"/>
  <c r="R21" i="30"/>
  <c r="N21" i="30"/>
  <c r="M21" i="30"/>
  <c r="E21" i="30"/>
  <c r="F21" i="30"/>
  <c r="G21" i="30"/>
  <c r="H21" i="30"/>
  <c r="I21" i="30"/>
  <c r="J21" i="30"/>
  <c r="K21" i="30"/>
  <c r="L21" i="30"/>
  <c r="O5" i="21"/>
  <c r="O6" i="30" s="1"/>
  <c r="P5" i="21"/>
  <c r="P6" i="30" s="1"/>
  <c r="Q5" i="21"/>
  <c r="Q6" i="30" s="1"/>
  <c r="R5" i="21"/>
  <c r="R6" i="30" s="1"/>
  <c r="N5" i="21"/>
  <c r="N6" i="30" s="1"/>
  <c r="E5" i="21"/>
  <c r="E6" i="30" s="1"/>
  <c r="F5" i="21"/>
  <c r="F6" i="30" s="1"/>
  <c r="G5" i="21"/>
  <c r="G6" i="30" s="1"/>
  <c r="H5" i="21"/>
  <c r="H6" i="30" s="1"/>
  <c r="I5" i="21"/>
  <c r="I6" i="30" s="1"/>
  <c r="J5" i="21"/>
  <c r="J6" i="30" s="1"/>
  <c r="K5" i="21"/>
  <c r="K6" i="30" s="1"/>
  <c r="L5" i="21"/>
  <c r="L6" i="30" s="1"/>
  <c r="M5" i="21"/>
  <c r="M6" i="30" s="1"/>
  <c r="D6" i="30"/>
  <c r="F14" i="5"/>
  <c r="G14" i="5"/>
  <c r="H14" i="5"/>
  <c r="I14" i="5"/>
  <c r="J14" i="5"/>
  <c r="K14" i="5"/>
  <c r="L14" i="5"/>
  <c r="M14" i="5"/>
  <c r="N14" i="5"/>
  <c r="O14" i="5"/>
  <c r="P14" i="5"/>
  <c r="Q14" i="5"/>
  <c r="F15" i="5"/>
  <c r="G15" i="5"/>
  <c r="H15" i="5"/>
  <c r="I15" i="5"/>
  <c r="J15" i="5"/>
  <c r="K15" i="5"/>
  <c r="L15" i="5"/>
  <c r="M15" i="5"/>
  <c r="N15" i="5"/>
  <c r="O15" i="5"/>
  <c r="P15" i="5"/>
  <c r="Q15" i="5"/>
  <c r="F16" i="5"/>
  <c r="G16" i="5"/>
  <c r="H16" i="5"/>
  <c r="I16" i="5"/>
  <c r="J16" i="5"/>
  <c r="K16" i="5"/>
  <c r="L16" i="5"/>
  <c r="M16" i="5"/>
  <c r="N16" i="5"/>
  <c r="O16" i="5"/>
  <c r="P16" i="5"/>
  <c r="Q16" i="5"/>
  <c r="F17" i="5"/>
  <c r="G17" i="5"/>
  <c r="H17" i="5"/>
  <c r="I17" i="5"/>
  <c r="J17" i="5"/>
  <c r="K17" i="5"/>
  <c r="L17" i="5"/>
  <c r="M17" i="5"/>
  <c r="N17" i="5"/>
  <c r="O17" i="5"/>
  <c r="P17" i="5"/>
  <c r="Q17" i="5"/>
  <c r="F18" i="5"/>
  <c r="G18" i="5"/>
  <c r="H18" i="5"/>
  <c r="I18" i="5"/>
  <c r="J18" i="5"/>
  <c r="K18" i="5"/>
  <c r="L18" i="5"/>
  <c r="M18" i="5"/>
  <c r="N18" i="5"/>
  <c r="O18" i="5"/>
  <c r="P18" i="5"/>
  <c r="Q18" i="5"/>
  <c r="F19" i="5"/>
  <c r="G19" i="5"/>
  <c r="H19" i="5"/>
  <c r="I19" i="5"/>
  <c r="J19" i="5"/>
  <c r="K19" i="5"/>
  <c r="L19" i="5"/>
  <c r="M19" i="5"/>
  <c r="N19" i="5"/>
  <c r="O19" i="5"/>
  <c r="P19" i="5"/>
  <c r="Q19" i="5"/>
  <c r="F20" i="5"/>
  <c r="D12" i="12" s="1"/>
  <c r="E10" i="30" s="1"/>
  <c r="G20" i="5"/>
  <c r="E12" i="12" s="1"/>
  <c r="F10" i="30" s="1"/>
  <c r="H20" i="5"/>
  <c r="F12" i="12" s="1"/>
  <c r="G10" i="30" s="1"/>
  <c r="I20" i="5"/>
  <c r="G12" i="12" s="1"/>
  <c r="H10" i="30" s="1"/>
  <c r="J20" i="5"/>
  <c r="H12" i="12" s="1"/>
  <c r="I10" i="30" s="1"/>
  <c r="K20" i="5"/>
  <c r="I12" i="12" s="1"/>
  <c r="J10" i="30" s="1"/>
  <c r="L20" i="5"/>
  <c r="J12" i="12" s="1"/>
  <c r="K10" i="30" s="1"/>
  <c r="M20" i="5"/>
  <c r="K12" i="12" s="1"/>
  <c r="L10" i="30" s="1"/>
  <c r="N20" i="5"/>
  <c r="L12" i="12" s="1"/>
  <c r="M10" i="30" s="1"/>
  <c r="O20" i="5"/>
  <c r="P20" i="5"/>
  <c r="Q20" i="5"/>
  <c r="E17" i="5"/>
  <c r="F13" i="5"/>
  <c r="G13" i="5"/>
  <c r="H13" i="5"/>
  <c r="I13" i="5"/>
  <c r="J13" i="5"/>
  <c r="K13" i="5"/>
  <c r="L13" i="5"/>
  <c r="M13" i="5"/>
  <c r="N13" i="5"/>
  <c r="O13" i="5"/>
  <c r="P13" i="5"/>
  <c r="Q13" i="5"/>
  <c r="S6" i="30"/>
  <c r="F65" i="5"/>
  <c r="D18" i="12" s="1"/>
  <c r="E28" i="30" s="1"/>
  <c r="G65" i="5"/>
  <c r="E18" i="12" s="1"/>
  <c r="F28" i="30" s="1"/>
  <c r="H65" i="5"/>
  <c r="F18" i="12" s="1"/>
  <c r="G28" i="30" s="1"/>
  <c r="I65" i="5"/>
  <c r="G18" i="12" s="1"/>
  <c r="H28" i="30" s="1"/>
  <c r="J65" i="5"/>
  <c r="H18" i="12" s="1"/>
  <c r="I28" i="30" s="1"/>
  <c r="K65" i="5"/>
  <c r="I18" i="12" s="1"/>
  <c r="J28" i="30" s="1"/>
  <c r="L65" i="5"/>
  <c r="J18" i="12" s="1"/>
  <c r="K28" i="30" s="1"/>
  <c r="M65" i="5"/>
  <c r="K18" i="12" s="1"/>
  <c r="L28" i="30" s="1"/>
  <c r="N65" i="5"/>
  <c r="L18" i="12" s="1"/>
  <c r="M28" i="30" s="1"/>
  <c r="O65" i="5"/>
  <c r="Q18" i="12" s="1"/>
  <c r="R28" i="30" s="1"/>
  <c r="P65" i="5"/>
  <c r="S18" i="12" s="1"/>
  <c r="T28" i="30" s="1"/>
  <c r="Q65" i="5"/>
  <c r="F66" i="5"/>
  <c r="D19" i="12" s="1"/>
  <c r="E29" i="30" s="1"/>
  <c r="G66" i="5"/>
  <c r="E19" i="12" s="1"/>
  <c r="F29" i="30" s="1"/>
  <c r="H66" i="5"/>
  <c r="F19" i="12" s="1"/>
  <c r="G29" i="30" s="1"/>
  <c r="I66" i="5"/>
  <c r="G19" i="12" s="1"/>
  <c r="H29" i="30" s="1"/>
  <c r="J66" i="5"/>
  <c r="H19" i="12" s="1"/>
  <c r="I29" i="30" s="1"/>
  <c r="K66" i="5"/>
  <c r="I19" i="12" s="1"/>
  <c r="J29" i="30" s="1"/>
  <c r="L66" i="5"/>
  <c r="J19" i="12" s="1"/>
  <c r="K29" i="30" s="1"/>
  <c r="M66" i="5"/>
  <c r="K19" i="12" s="1"/>
  <c r="L29" i="30" s="1"/>
  <c r="N66" i="5"/>
  <c r="L19" i="12" s="1"/>
  <c r="M29" i="30" s="1"/>
  <c r="O66" i="5"/>
  <c r="P66" i="5"/>
  <c r="Q66" i="5"/>
  <c r="F67" i="5"/>
  <c r="D20" i="12" s="1"/>
  <c r="E30" i="30" s="1"/>
  <c r="G67" i="5"/>
  <c r="E20" i="12" s="1"/>
  <c r="F30" i="30" s="1"/>
  <c r="H67" i="5"/>
  <c r="F20" i="12" s="1"/>
  <c r="G30" i="30" s="1"/>
  <c r="I67" i="5"/>
  <c r="G20" i="12" s="1"/>
  <c r="H30" i="30" s="1"/>
  <c r="J67" i="5"/>
  <c r="H20" i="12" s="1"/>
  <c r="I30" i="30" s="1"/>
  <c r="K67" i="5"/>
  <c r="I20" i="12" s="1"/>
  <c r="J30" i="30" s="1"/>
  <c r="L67" i="5"/>
  <c r="J20" i="12" s="1"/>
  <c r="K30" i="30" s="1"/>
  <c r="M67" i="5"/>
  <c r="K20" i="12" s="1"/>
  <c r="L30" i="30" s="1"/>
  <c r="N67" i="5"/>
  <c r="L20" i="12" s="1"/>
  <c r="M30" i="30" s="1"/>
  <c r="O67" i="5"/>
  <c r="P67" i="5"/>
  <c r="U20" i="12" s="1"/>
  <c r="V30" i="30" s="1"/>
  <c r="Q67" i="5"/>
  <c r="F68" i="5"/>
  <c r="G68" i="5"/>
  <c r="H68" i="5"/>
  <c r="I68" i="5"/>
  <c r="J68" i="5"/>
  <c r="K68" i="5"/>
  <c r="L68" i="5"/>
  <c r="M68" i="5"/>
  <c r="N68" i="5"/>
  <c r="O68" i="5"/>
  <c r="P68" i="5"/>
  <c r="Q68" i="5"/>
  <c r="F69" i="5"/>
  <c r="D22" i="12" s="1"/>
  <c r="E32" i="30" s="1"/>
  <c r="G69" i="5"/>
  <c r="E22" i="12" s="1"/>
  <c r="F32" i="30" s="1"/>
  <c r="H69" i="5"/>
  <c r="F22" i="12" s="1"/>
  <c r="G32" i="30" s="1"/>
  <c r="I69" i="5"/>
  <c r="G22" i="12" s="1"/>
  <c r="H32" i="30" s="1"/>
  <c r="J69" i="5"/>
  <c r="H22" i="12" s="1"/>
  <c r="I32" i="30" s="1"/>
  <c r="K69" i="5"/>
  <c r="I22" i="12" s="1"/>
  <c r="J32" i="30" s="1"/>
  <c r="L69" i="5"/>
  <c r="J22" i="12" s="1"/>
  <c r="K32" i="30" s="1"/>
  <c r="M69" i="5"/>
  <c r="K22" i="12" s="1"/>
  <c r="L32" i="30" s="1"/>
  <c r="N69" i="5"/>
  <c r="L22" i="12" s="1"/>
  <c r="M32" i="30" s="1"/>
  <c r="O69" i="5"/>
  <c r="P69" i="5"/>
  <c r="Q69" i="5"/>
  <c r="F70" i="5"/>
  <c r="D23" i="12" s="1"/>
  <c r="E33" i="30" s="1"/>
  <c r="G70" i="5"/>
  <c r="E23" i="12" s="1"/>
  <c r="F33" i="30" s="1"/>
  <c r="H70" i="5"/>
  <c r="F23" i="12" s="1"/>
  <c r="G33" i="30" s="1"/>
  <c r="I70" i="5"/>
  <c r="G23" i="12" s="1"/>
  <c r="H33" i="30" s="1"/>
  <c r="J70" i="5"/>
  <c r="H23" i="12" s="1"/>
  <c r="I33" i="30" s="1"/>
  <c r="K70" i="5"/>
  <c r="I23" i="12" s="1"/>
  <c r="J33" i="30" s="1"/>
  <c r="L70" i="5"/>
  <c r="J23" i="12" s="1"/>
  <c r="K33" i="30" s="1"/>
  <c r="M70" i="5"/>
  <c r="K23" i="12" s="1"/>
  <c r="L33" i="30" s="1"/>
  <c r="N70" i="5"/>
  <c r="L23" i="12" s="1"/>
  <c r="M33" i="30" s="1"/>
  <c r="O70" i="5"/>
  <c r="P70" i="5"/>
  <c r="Q70" i="5"/>
  <c r="F73" i="5"/>
  <c r="D24" i="12" s="1"/>
  <c r="E34" i="30" s="1"/>
  <c r="G73" i="5"/>
  <c r="E24" i="12" s="1"/>
  <c r="F34" i="30" s="1"/>
  <c r="H73" i="5"/>
  <c r="F24" i="12" s="1"/>
  <c r="G34" i="30" s="1"/>
  <c r="I73" i="5"/>
  <c r="G24" i="12" s="1"/>
  <c r="H34" i="30" s="1"/>
  <c r="J73" i="5"/>
  <c r="H24" i="12" s="1"/>
  <c r="I34" i="30" s="1"/>
  <c r="K73" i="5"/>
  <c r="I24" i="12" s="1"/>
  <c r="J34" i="30" s="1"/>
  <c r="L73" i="5"/>
  <c r="J24" i="12" s="1"/>
  <c r="K34" i="30" s="1"/>
  <c r="M73" i="5"/>
  <c r="K24" i="12" s="1"/>
  <c r="L34" i="30" s="1"/>
  <c r="N73" i="5"/>
  <c r="L24" i="12" s="1"/>
  <c r="M34" i="30" s="1"/>
  <c r="O73" i="5"/>
  <c r="P73" i="5"/>
  <c r="Q73" i="5"/>
  <c r="F74" i="5"/>
  <c r="D27" i="12" s="1"/>
  <c r="E37" i="30" s="1"/>
  <c r="G74" i="5"/>
  <c r="E27" i="12" s="1"/>
  <c r="F37" i="30" s="1"/>
  <c r="H74" i="5"/>
  <c r="F27" i="12" s="1"/>
  <c r="G37" i="30" s="1"/>
  <c r="I74" i="5"/>
  <c r="G27" i="12" s="1"/>
  <c r="H37" i="30" s="1"/>
  <c r="J74" i="5"/>
  <c r="H27" i="12" s="1"/>
  <c r="I37" i="30" s="1"/>
  <c r="K74" i="5"/>
  <c r="I27" i="12" s="1"/>
  <c r="J37" i="30" s="1"/>
  <c r="L74" i="5"/>
  <c r="J27" i="12" s="1"/>
  <c r="K37" i="30" s="1"/>
  <c r="M74" i="5"/>
  <c r="K27" i="12" s="1"/>
  <c r="L37" i="30" s="1"/>
  <c r="N74" i="5"/>
  <c r="L27" i="12" s="1"/>
  <c r="M37" i="30" s="1"/>
  <c r="O74" i="5"/>
  <c r="P74" i="5"/>
  <c r="Q74" i="5"/>
  <c r="F75" i="5"/>
  <c r="G75" i="5"/>
  <c r="H75" i="5"/>
  <c r="I75" i="5"/>
  <c r="J75" i="5"/>
  <c r="K75" i="5"/>
  <c r="L75" i="5"/>
  <c r="M75" i="5"/>
  <c r="N75" i="5"/>
  <c r="O75" i="5"/>
  <c r="P75" i="5"/>
  <c r="Q75" i="5"/>
  <c r="E66" i="5"/>
  <c r="C19" i="12" s="1"/>
  <c r="D29" i="30" s="1"/>
  <c r="E67" i="5"/>
  <c r="C20" i="12" s="1"/>
  <c r="D30" i="30" s="1"/>
  <c r="C22" i="12"/>
  <c r="D32" i="30" s="1"/>
  <c r="E70" i="5"/>
  <c r="C23" i="12" s="1"/>
  <c r="D33" i="30" s="1"/>
  <c r="E73" i="5"/>
  <c r="C24" i="12" s="1"/>
  <c r="D34" i="30" s="1"/>
  <c r="E74" i="5"/>
  <c r="C27" i="12" s="1"/>
  <c r="D37" i="30" s="1"/>
  <c r="E75" i="5"/>
  <c r="E65" i="5"/>
  <c r="G14" i="20"/>
  <c r="H14" i="20"/>
  <c r="I14" i="20"/>
  <c r="J14" i="20"/>
  <c r="K14" i="20"/>
  <c r="L14" i="20"/>
  <c r="M14" i="20"/>
  <c r="N14" i="20"/>
  <c r="O14" i="20"/>
  <c r="P14" i="20"/>
  <c r="Q14" i="20"/>
  <c r="G15" i="20"/>
  <c r="H15" i="20"/>
  <c r="I15" i="20"/>
  <c r="J15" i="20"/>
  <c r="K15" i="20"/>
  <c r="L15" i="20"/>
  <c r="M15" i="20"/>
  <c r="N15" i="20"/>
  <c r="O15" i="20"/>
  <c r="P15" i="20"/>
  <c r="Q15" i="20"/>
  <c r="S13" i="20"/>
  <c r="F15" i="20"/>
  <c r="J11" i="12" l="1"/>
  <c r="K9" i="30" s="1"/>
  <c r="I11" i="12"/>
  <c r="J9" i="30" s="1"/>
  <c r="G11" i="12"/>
  <c r="H9" i="30" s="1"/>
  <c r="I12" i="21"/>
  <c r="I25" i="30" s="1"/>
  <c r="H12" i="21"/>
  <c r="H25" i="30" s="1"/>
  <c r="J10" i="12"/>
  <c r="K8" i="30" s="1"/>
  <c r="T25" i="30"/>
  <c r="O12" i="21"/>
  <c r="O25" i="30" s="1"/>
  <c r="P25" i="30"/>
  <c r="N12" i="21"/>
  <c r="N25" i="30" s="1"/>
  <c r="M12" i="21"/>
  <c r="M25" i="30" s="1"/>
  <c r="L12" i="21"/>
  <c r="L25" i="30" s="1"/>
  <c r="K12" i="21"/>
  <c r="K25" i="30" s="1"/>
  <c r="C18" i="12"/>
  <c r="J12" i="21"/>
  <c r="J25" i="30" s="1"/>
  <c r="H11" i="12"/>
  <c r="I9" i="30" s="1"/>
  <c r="H10" i="12"/>
  <c r="I8" i="30" s="1"/>
  <c r="P12" i="12"/>
  <c r="Q10" i="30" s="1"/>
  <c r="Q12" i="12"/>
  <c r="R10" i="30" s="1"/>
  <c r="M12" i="12"/>
  <c r="N10" i="30" s="1"/>
  <c r="N12" i="12"/>
  <c r="O10" i="30" s="1"/>
  <c r="O12" i="12"/>
  <c r="P10" i="30" s="1"/>
  <c r="G10" i="12"/>
  <c r="H8" i="30" s="1"/>
  <c r="R12" i="12"/>
  <c r="S10" i="30" s="1"/>
  <c r="S12" i="12"/>
  <c r="T10" i="30" s="1"/>
  <c r="T12" i="12"/>
  <c r="U10" i="30" s="1"/>
  <c r="U12" i="12"/>
  <c r="V10" i="30" s="1"/>
  <c r="V12" i="12"/>
  <c r="W10" i="30" s="1"/>
  <c r="I10" i="12"/>
  <c r="J8" i="30" s="1"/>
  <c r="S11" i="12"/>
  <c r="T9" i="30" s="1"/>
  <c r="T11" i="12"/>
  <c r="U9" i="30" s="1"/>
  <c r="R11" i="12"/>
  <c r="S9" i="30" s="1"/>
  <c r="U11" i="12"/>
  <c r="V9" i="30" s="1"/>
  <c r="V11" i="12"/>
  <c r="W9" i="30" s="1"/>
  <c r="F11" i="12"/>
  <c r="G9" i="30" s="1"/>
  <c r="F10" i="12"/>
  <c r="G8" i="30" s="1"/>
  <c r="N11" i="12"/>
  <c r="O9" i="30" s="1"/>
  <c r="O11" i="12"/>
  <c r="P9" i="30" s="1"/>
  <c r="M11" i="12"/>
  <c r="N9" i="30" s="1"/>
  <c r="Q11" i="12"/>
  <c r="R9" i="30" s="1"/>
  <c r="P11" i="12"/>
  <c r="Q9" i="30" s="1"/>
  <c r="E11" i="12"/>
  <c r="F9" i="30" s="1"/>
  <c r="P10" i="12"/>
  <c r="Q8" i="30" s="1"/>
  <c r="N10" i="12"/>
  <c r="O8" i="30" s="1"/>
  <c r="O10" i="12"/>
  <c r="P8" i="30" s="1"/>
  <c r="Q10" i="12"/>
  <c r="R8" i="30" s="1"/>
  <c r="M10" i="12"/>
  <c r="N8" i="30" s="1"/>
  <c r="E10" i="12"/>
  <c r="F8" i="30" s="1"/>
  <c r="L11" i="12"/>
  <c r="M9" i="30" s="1"/>
  <c r="D11" i="12"/>
  <c r="E9" i="30" s="1"/>
  <c r="L10" i="12"/>
  <c r="M8" i="30" s="1"/>
  <c r="D10" i="12"/>
  <c r="E8" i="30" s="1"/>
  <c r="K11" i="12"/>
  <c r="L9" i="30" s="1"/>
  <c r="K10" i="12"/>
  <c r="L8" i="30" s="1"/>
  <c r="T22" i="12"/>
  <c r="U32" i="30" s="1"/>
  <c r="U22" i="12"/>
  <c r="V32" i="30" s="1"/>
  <c r="V22" i="12"/>
  <c r="W32" i="30" s="1"/>
  <c r="S22" i="12"/>
  <c r="T32" i="30" s="1"/>
  <c r="S27" i="12"/>
  <c r="T37" i="30" s="1"/>
  <c r="T27" i="12"/>
  <c r="U37" i="30" s="1"/>
  <c r="U27" i="12"/>
  <c r="V37" i="30" s="1"/>
  <c r="V27" i="12"/>
  <c r="W37" i="30" s="1"/>
  <c r="R27" i="12"/>
  <c r="S37" i="30" s="1"/>
  <c r="N27" i="12"/>
  <c r="O37" i="30" s="1"/>
  <c r="O27" i="12"/>
  <c r="P37" i="30" s="1"/>
  <c r="P27" i="12"/>
  <c r="Q37" i="30" s="1"/>
  <c r="Q27" i="12"/>
  <c r="R37" i="30" s="1"/>
  <c r="M27" i="12"/>
  <c r="N37" i="30" s="1"/>
  <c r="N20" i="12"/>
  <c r="O30" i="30" s="1"/>
  <c r="O20" i="12"/>
  <c r="P30" i="30" s="1"/>
  <c r="M20" i="12"/>
  <c r="N30" i="30" s="1"/>
  <c r="S19" i="12"/>
  <c r="T29" i="30" s="1"/>
  <c r="U19" i="12"/>
  <c r="V29" i="30" s="1"/>
  <c r="O19" i="12"/>
  <c r="P29" i="30" s="1"/>
  <c r="N19" i="12"/>
  <c r="O29" i="30" s="1"/>
  <c r="P19" i="12"/>
  <c r="Q29" i="30" s="1"/>
  <c r="M19" i="12"/>
  <c r="N29" i="30" s="1"/>
  <c r="T20" i="12"/>
  <c r="U30" i="30" s="1"/>
  <c r="O24" i="12"/>
  <c r="P34" i="30" s="1"/>
  <c r="N24" i="12"/>
  <c r="O34" i="30" s="1"/>
  <c r="P24" i="12"/>
  <c r="Q34" i="30" s="1"/>
  <c r="Q24" i="12"/>
  <c r="R34" i="30" s="1"/>
  <c r="M24" i="12"/>
  <c r="N34" i="30" s="1"/>
  <c r="N22" i="12"/>
  <c r="O32" i="30" s="1"/>
  <c r="O22" i="12"/>
  <c r="P32" i="30" s="1"/>
  <c r="P22" i="12"/>
  <c r="Q32" i="30" s="1"/>
  <c r="Q22" i="12"/>
  <c r="R32" i="30" s="1"/>
  <c r="M22" i="12"/>
  <c r="N32" i="30" s="1"/>
  <c r="R19" i="12"/>
  <c r="S29" i="30" s="1"/>
  <c r="Q20" i="12"/>
  <c r="R30" i="30" s="1"/>
  <c r="S20" i="12"/>
  <c r="T30" i="30" s="1"/>
  <c r="S25" i="30"/>
  <c r="V19" i="12"/>
  <c r="W29" i="30" s="1"/>
  <c r="P20" i="12"/>
  <c r="Q30" i="30" s="1"/>
  <c r="U23" i="12"/>
  <c r="V33" i="30" s="1"/>
  <c r="S23" i="12"/>
  <c r="T33" i="30" s="1"/>
  <c r="T23" i="12"/>
  <c r="U33" i="30" s="1"/>
  <c r="V23" i="12"/>
  <c r="W33" i="30" s="1"/>
  <c r="R23" i="12"/>
  <c r="S33" i="30" s="1"/>
  <c r="W6" i="30"/>
  <c r="T19" i="12"/>
  <c r="U29" i="30" s="1"/>
  <c r="O23" i="12"/>
  <c r="P33" i="30" s="1"/>
  <c r="P23" i="12"/>
  <c r="Q33" i="30" s="1"/>
  <c r="Q23" i="12"/>
  <c r="R33" i="30" s="1"/>
  <c r="M23" i="12"/>
  <c r="N33" i="30" s="1"/>
  <c r="N23" i="12"/>
  <c r="O33" i="30" s="1"/>
  <c r="U6" i="30"/>
  <c r="Q19" i="12"/>
  <c r="R29" i="30" s="1"/>
  <c r="R20" i="12"/>
  <c r="S30" i="30" s="1"/>
  <c r="V20" i="12"/>
  <c r="W30" i="30" s="1"/>
  <c r="U24" i="12"/>
  <c r="V34" i="30" s="1"/>
  <c r="V24" i="12"/>
  <c r="W34" i="30" s="1"/>
  <c r="R24" i="12"/>
  <c r="S34" i="30" s="1"/>
  <c r="S24" i="12"/>
  <c r="T34" i="30" s="1"/>
  <c r="T24" i="12"/>
  <c r="U34" i="30" s="1"/>
  <c r="R22" i="12"/>
  <c r="S32" i="30" s="1"/>
  <c r="W25" i="30"/>
  <c r="V25" i="30"/>
  <c r="U25" i="30"/>
  <c r="R25" i="30"/>
  <c r="Q25" i="30"/>
  <c r="P18" i="12"/>
  <c r="Q28" i="30" s="1"/>
  <c r="N18" i="12"/>
  <c r="O28" i="30" s="1"/>
  <c r="O18" i="12"/>
  <c r="P28" i="30" s="1"/>
  <c r="R18" i="12"/>
  <c r="S28" i="30" s="1"/>
  <c r="V18" i="12"/>
  <c r="W28" i="30" s="1"/>
  <c r="U18" i="12"/>
  <c r="V28" i="30" s="1"/>
  <c r="M18" i="12"/>
  <c r="N28" i="30" s="1"/>
  <c r="T18" i="12"/>
  <c r="U28" i="30" s="1"/>
  <c r="V6" i="30"/>
  <c r="T6" i="30"/>
  <c r="F45" i="5"/>
  <c r="G45" i="5"/>
  <c r="H45" i="5"/>
  <c r="I45" i="5"/>
  <c r="J45" i="5"/>
  <c r="I20" i="21" s="1"/>
  <c r="K45" i="5"/>
  <c r="L45" i="5"/>
  <c r="M45" i="5"/>
  <c r="N45" i="5"/>
  <c r="O45" i="5"/>
  <c r="P45" i="5"/>
  <c r="Q45" i="5"/>
  <c r="F47" i="5"/>
  <c r="G47" i="5"/>
  <c r="H47" i="5"/>
  <c r="I47" i="5"/>
  <c r="J47" i="5"/>
  <c r="K47" i="5"/>
  <c r="L47" i="5"/>
  <c r="M47" i="5"/>
  <c r="N47" i="5"/>
  <c r="O47" i="5"/>
  <c r="P47" i="5"/>
  <c r="Q47" i="5"/>
  <c r="F48" i="5"/>
  <c r="G48" i="5"/>
  <c r="H48" i="5"/>
  <c r="I48" i="5"/>
  <c r="J48" i="5"/>
  <c r="K48" i="5"/>
  <c r="L48" i="5"/>
  <c r="M48" i="5"/>
  <c r="N48" i="5"/>
  <c r="O48" i="5"/>
  <c r="P48" i="5"/>
  <c r="Q48" i="5"/>
  <c r="Q50" i="5"/>
  <c r="F51" i="5"/>
  <c r="G51" i="5"/>
  <c r="H51" i="5"/>
  <c r="I51" i="5"/>
  <c r="J51" i="5"/>
  <c r="K51" i="5"/>
  <c r="L51" i="5"/>
  <c r="M51" i="5"/>
  <c r="N51" i="5"/>
  <c r="O51" i="5"/>
  <c r="P51" i="5"/>
  <c r="Q51" i="5"/>
  <c r="F53" i="5"/>
  <c r="G53" i="5"/>
  <c r="H53" i="5"/>
  <c r="I53" i="5"/>
  <c r="J53" i="5"/>
  <c r="K53" i="5"/>
  <c r="L53" i="5"/>
  <c r="M53" i="5"/>
  <c r="N53" i="5"/>
  <c r="O53" i="5"/>
  <c r="P53" i="5"/>
  <c r="Q53" i="5"/>
  <c r="F54" i="5"/>
  <c r="G54" i="5"/>
  <c r="H54" i="5"/>
  <c r="I54" i="5"/>
  <c r="J54" i="5"/>
  <c r="K54" i="5"/>
  <c r="L54" i="5"/>
  <c r="M54" i="5"/>
  <c r="N54" i="5"/>
  <c r="O54" i="5"/>
  <c r="P54" i="5"/>
  <c r="Q54" i="5"/>
  <c r="F56" i="5"/>
  <c r="G56" i="5"/>
  <c r="H56" i="5"/>
  <c r="I56" i="5"/>
  <c r="J56" i="5"/>
  <c r="K56" i="5"/>
  <c r="L56" i="5"/>
  <c r="M56" i="5"/>
  <c r="N56" i="5"/>
  <c r="O56" i="5"/>
  <c r="P56" i="5"/>
  <c r="Q56" i="5"/>
  <c r="F57" i="5"/>
  <c r="G57" i="5"/>
  <c r="H57" i="5"/>
  <c r="I57" i="5"/>
  <c r="J57" i="5"/>
  <c r="K57" i="5"/>
  <c r="L57" i="5"/>
  <c r="M57" i="5"/>
  <c r="N57" i="5"/>
  <c r="O57" i="5"/>
  <c r="P57" i="5"/>
  <c r="Q57" i="5"/>
  <c r="F59" i="5"/>
  <c r="G59" i="5"/>
  <c r="H59" i="5"/>
  <c r="I59" i="5"/>
  <c r="J59" i="5"/>
  <c r="K59" i="5"/>
  <c r="L59" i="5"/>
  <c r="M59" i="5"/>
  <c r="N59" i="5"/>
  <c r="O59" i="5"/>
  <c r="P59" i="5"/>
  <c r="Q59" i="5"/>
  <c r="F60" i="5"/>
  <c r="G60" i="5"/>
  <c r="H60" i="5"/>
  <c r="I60" i="5"/>
  <c r="J60" i="5"/>
  <c r="K60" i="5"/>
  <c r="L60" i="5"/>
  <c r="M60" i="5"/>
  <c r="N60" i="5"/>
  <c r="O60" i="5"/>
  <c r="P60" i="5"/>
  <c r="Q60" i="5"/>
  <c r="F42" i="5"/>
  <c r="G42" i="5"/>
  <c r="H42" i="5"/>
  <c r="I42" i="5"/>
  <c r="J42" i="5"/>
  <c r="K42" i="5"/>
  <c r="L42" i="5"/>
  <c r="M42" i="5"/>
  <c r="N42" i="5"/>
  <c r="O42" i="5"/>
  <c r="P42" i="5"/>
  <c r="Q42" i="5"/>
  <c r="F41" i="5"/>
  <c r="G41" i="5"/>
  <c r="H41" i="5"/>
  <c r="I41" i="5"/>
  <c r="J41" i="5"/>
  <c r="K41" i="5"/>
  <c r="L41" i="5"/>
  <c r="M41" i="5"/>
  <c r="N41" i="5"/>
  <c r="O41" i="5"/>
  <c r="P41" i="5"/>
  <c r="Q41" i="5"/>
  <c r="AA27" i="20"/>
  <c r="E89" i="5"/>
  <c r="E90" i="5"/>
  <c r="C5" i="20"/>
  <c r="C6" i="20"/>
  <c r="C7" i="20"/>
  <c r="C8" i="20"/>
  <c r="C9" i="20"/>
  <c r="C10" i="20"/>
  <c r="C11" i="20"/>
  <c r="C12" i="20"/>
  <c r="C4" i="20"/>
  <c r="D5" i="20"/>
  <c r="F5" i="20" s="1"/>
  <c r="D6" i="20"/>
  <c r="F6" i="20" s="1"/>
  <c r="D7" i="20"/>
  <c r="D8" i="20"/>
  <c r="D9" i="20"/>
  <c r="D10" i="20"/>
  <c r="D11" i="20"/>
  <c r="D4" i="20"/>
  <c r="N10" i="20" l="1"/>
  <c r="O10" i="20"/>
  <c r="I10" i="20"/>
  <c r="Q10" i="20"/>
  <c r="H10" i="20"/>
  <c r="L10" i="20"/>
  <c r="M10" i="20"/>
  <c r="J10" i="20"/>
  <c r="AC63" i="20" s="1"/>
  <c r="G10" i="20"/>
  <c r="K10" i="20"/>
  <c r="X76" i="20" s="1"/>
  <c r="F10" i="20"/>
  <c r="P10" i="20"/>
  <c r="F11" i="20"/>
  <c r="N11" i="20"/>
  <c r="G11" i="20"/>
  <c r="X25" i="20" s="1"/>
  <c r="O11" i="20"/>
  <c r="AC129" i="20" s="1"/>
  <c r="I11" i="20"/>
  <c r="Q11" i="20"/>
  <c r="K11" i="20"/>
  <c r="L11" i="20"/>
  <c r="H11" i="20"/>
  <c r="J11" i="20"/>
  <c r="AA64" i="20" s="1"/>
  <c r="M11" i="20"/>
  <c r="AD103" i="20" s="1"/>
  <c r="P11" i="20"/>
  <c r="AD142" i="20" s="1"/>
  <c r="D28" i="30"/>
  <c r="G20" i="21"/>
  <c r="G18" i="21"/>
  <c r="I18" i="21"/>
  <c r="J18" i="21"/>
  <c r="J20" i="21"/>
  <c r="I25" i="21"/>
  <c r="G25" i="21"/>
  <c r="I24" i="21"/>
  <c r="G24" i="21"/>
  <c r="I23" i="21"/>
  <c r="G23" i="21"/>
  <c r="I22" i="21"/>
  <c r="G22" i="21"/>
  <c r="I21" i="21"/>
  <c r="G21" i="21"/>
  <c r="H18" i="21"/>
  <c r="H20" i="21"/>
  <c r="H25" i="21"/>
  <c r="H24" i="21"/>
  <c r="H23" i="21"/>
  <c r="H22" i="21"/>
  <c r="H21" i="21"/>
  <c r="F25" i="21"/>
  <c r="F24" i="21"/>
  <c r="F21" i="21"/>
  <c r="M18" i="21"/>
  <c r="E18" i="21"/>
  <c r="M20" i="21"/>
  <c r="E20" i="21"/>
  <c r="F18" i="21"/>
  <c r="F20" i="21"/>
  <c r="F23" i="21"/>
  <c r="F22" i="21"/>
  <c r="P18" i="21"/>
  <c r="Q18" i="21"/>
  <c r="R18" i="21"/>
  <c r="O18" i="21"/>
  <c r="N18" i="21"/>
  <c r="N20" i="21"/>
  <c r="O20" i="21"/>
  <c r="P20" i="21"/>
  <c r="Q20" i="21"/>
  <c r="R20" i="21"/>
  <c r="P25" i="21"/>
  <c r="O25" i="21"/>
  <c r="Q25" i="21"/>
  <c r="R25" i="21"/>
  <c r="N25" i="21"/>
  <c r="R24" i="21"/>
  <c r="O24" i="21"/>
  <c r="P24" i="21"/>
  <c r="Q24" i="21"/>
  <c r="N24" i="21"/>
  <c r="P23" i="21"/>
  <c r="Q23" i="21"/>
  <c r="R23" i="21"/>
  <c r="N23" i="21"/>
  <c r="O23" i="21"/>
  <c r="O22" i="21"/>
  <c r="P22" i="21"/>
  <c r="Q22" i="21"/>
  <c r="R22" i="21"/>
  <c r="N22" i="21"/>
  <c r="P21" i="21"/>
  <c r="N21" i="21"/>
  <c r="Q21" i="21"/>
  <c r="O21" i="21"/>
  <c r="R21" i="21"/>
  <c r="M25" i="21"/>
  <c r="E25" i="21"/>
  <c r="M24" i="21"/>
  <c r="E24" i="21"/>
  <c r="M23" i="21"/>
  <c r="E23" i="21"/>
  <c r="M22" i="21"/>
  <c r="E22" i="21"/>
  <c r="M21" i="21"/>
  <c r="E21" i="21"/>
  <c r="S18" i="21"/>
  <c r="T18" i="21"/>
  <c r="V18" i="21"/>
  <c r="U18" i="21"/>
  <c r="W18" i="21"/>
  <c r="S25" i="21"/>
  <c r="V25" i="21"/>
  <c r="W25" i="21"/>
  <c r="T25" i="21"/>
  <c r="U25" i="21"/>
  <c r="S23" i="21"/>
  <c r="V23" i="21"/>
  <c r="T23" i="21"/>
  <c r="W23" i="21"/>
  <c r="U23" i="21"/>
  <c r="T22" i="21"/>
  <c r="U22" i="21"/>
  <c r="V22" i="21"/>
  <c r="W22" i="21"/>
  <c r="S22" i="21"/>
  <c r="W21" i="21"/>
  <c r="V21" i="21"/>
  <c r="T21" i="21"/>
  <c r="S21" i="21"/>
  <c r="U21" i="21"/>
  <c r="L18" i="21"/>
  <c r="L20" i="21"/>
  <c r="L25" i="21"/>
  <c r="L24" i="21"/>
  <c r="L23" i="21"/>
  <c r="L22" i="21"/>
  <c r="L21" i="21"/>
  <c r="K18" i="21"/>
  <c r="K20" i="21"/>
  <c r="K25" i="21"/>
  <c r="K24" i="21"/>
  <c r="K23" i="21"/>
  <c r="K22" i="21"/>
  <c r="K21" i="21"/>
  <c r="J25" i="21"/>
  <c r="J24" i="21"/>
  <c r="J23" i="21"/>
  <c r="J22" i="21"/>
  <c r="J21" i="21"/>
  <c r="T20" i="21"/>
  <c r="U20" i="21"/>
  <c r="V20" i="21"/>
  <c r="W20" i="21"/>
  <c r="S20" i="21"/>
  <c r="T24" i="21"/>
  <c r="U24" i="21"/>
  <c r="S24" i="21"/>
  <c r="V24" i="21"/>
  <c r="W24" i="21"/>
  <c r="G5" i="20"/>
  <c r="Y19" i="20" s="1"/>
  <c r="O5" i="20"/>
  <c r="AC123" i="20" s="1"/>
  <c r="AA5" i="20"/>
  <c r="I5" i="20"/>
  <c r="Z45" i="20" s="1"/>
  <c r="Q5" i="20"/>
  <c r="AD149" i="20" s="1"/>
  <c r="J5" i="20"/>
  <c r="X58" i="20" s="1"/>
  <c r="K5" i="20"/>
  <c r="AA71" i="20" s="1"/>
  <c r="L5" i="20"/>
  <c r="AB84" i="20" s="1"/>
  <c r="P5" i="20"/>
  <c r="AC136" i="20" s="1"/>
  <c r="M5" i="20"/>
  <c r="AC97" i="20" s="1"/>
  <c r="N5" i="20"/>
  <c r="AA110" i="20" s="1"/>
  <c r="H5" i="20"/>
  <c r="V32" i="20" s="1"/>
  <c r="I7" i="20"/>
  <c r="Q7" i="20"/>
  <c r="J7" i="20"/>
  <c r="K7" i="20"/>
  <c r="L7" i="20"/>
  <c r="AD86" i="20" s="1"/>
  <c r="F7" i="20"/>
  <c r="M7" i="20"/>
  <c r="N7" i="20"/>
  <c r="G7" i="20"/>
  <c r="O7" i="20"/>
  <c r="H7" i="20"/>
  <c r="P7" i="20"/>
  <c r="L6" i="20"/>
  <c r="Y85" i="20" s="1"/>
  <c r="M6" i="20"/>
  <c r="AA98" i="20" s="1"/>
  <c r="N6" i="20"/>
  <c r="AD111" i="20" s="1"/>
  <c r="AD6" i="20"/>
  <c r="G6" i="20"/>
  <c r="X20" i="20" s="1"/>
  <c r="O6" i="20"/>
  <c r="AD124" i="20" s="1"/>
  <c r="H6" i="20"/>
  <c r="V33" i="20" s="1"/>
  <c r="P6" i="20"/>
  <c r="AD137" i="20" s="1"/>
  <c r="I6" i="20"/>
  <c r="AB46" i="20" s="1"/>
  <c r="Q6" i="20"/>
  <c r="AD150" i="20" s="1"/>
  <c r="K6" i="20"/>
  <c r="Y72" i="20" s="1"/>
  <c r="J6" i="20"/>
  <c r="Y59" i="20" s="1"/>
  <c r="AD116" i="20"/>
  <c r="W38" i="20"/>
  <c r="AD51" i="20"/>
  <c r="AD155" i="20"/>
  <c r="Z90" i="20"/>
  <c r="AD77" i="20"/>
  <c r="Y11" i="20"/>
  <c r="N8" i="20"/>
  <c r="G8" i="20"/>
  <c r="H8" i="20"/>
  <c r="P8" i="20"/>
  <c r="I8" i="20"/>
  <c r="Q8" i="20"/>
  <c r="F8" i="20"/>
  <c r="J8" i="20"/>
  <c r="K8" i="20"/>
  <c r="O8" i="20"/>
  <c r="L8" i="20"/>
  <c r="M8" i="20"/>
  <c r="AD65" i="20"/>
  <c r="AB91" i="20"/>
  <c r="AA104" i="20"/>
  <c r="AB117" i="20"/>
  <c r="W26" i="20"/>
  <c r="AB130" i="20"/>
  <c r="AD156" i="20"/>
  <c r="Z39" i="20"/>
  <c r="AC143" i="20"/>
  <c r="W52" i="20"/>
  <c r="Z12" i="20"/>
  <c r="Z78" i="20"/>
  <c r="AD141" i="20"/>
  <c r="Z50" i="20"/>
  <c r="Z89" i="20"/>
  <c r="AC102" i="20"/>
  <c r="AD154" i="20"/>
  <c r="AA115" i="20"/>
  <c r="AC128" i="20"/>
  <c r="K9" i="20"/>
  <c r="AB75" i="20" s="1"/>
  <c r="M9" i="20"/>
  <c r="AB101" i="20" s="1"/>
  <c r="N9" i="20"/>
  <c r="AC114" i="20" s="1"/>
  <c r="G9" i="20"/>
  <c r="W23" i="20" s="1"/>
  <c r="O9" i="20"/>
  <c r="AB127" i="20" s="1"/>
  <c r="H9" i="20"/>
  <c r="V36" i="20" s="1"/>
  <c r="P9" i="20"/>
  <c r="AD140" i="20" s="1"/>
  <c r="F9" i="20"/>
  <c r="V9" i="20" s="1"/>
  <c r="I9" i="20"/>
  <c r="V49" i="20" s="1"/>
  <c r="Q9" i="20"/>
  <c r="AD153" i="20" s="1"/>
  <c r="J9" i="20"/>
  <c r="W62" i="20" s="1"/>
  <c r="L9" i="20"/>
  <c r="Z88" i="20" s="1"/>
  <c r="H4" i="20"/>
  <c r="P4" i="20"/>
  <c r="K4" i="20"/>
  <c r="I4" i="20"/>
  <c r="Q4" i="20"/>
  <c r="J4" i="20"/>
  <c r="G4" i="20"/>
  <c r="L4" i="20"/>
  <c r="M4" i="20"/>
  <c r="N4" i="20"/>
  <c r="F4" i="20"/>
  <c r="O4" i="20"/>
  <c r="Z68" i="20"/>
  <c r="Z53" i="20"/>
  <c r="T14" i="20"/>
  <c r="AB14" i="20"/>
  <c r="AD13" i="20"/>
  <c r="Y29" i="20"/>
  <c r="V40" i="20"/>
  <c r="AC119" i="20"/>
  <c r="AD131" i="20"/>
  <c r="Y53" i="20"/>
  <c r="U27" i="20"/>
  <c r="AD105" i="20"/>
  <c r="AB41" i="20"/>
  <c r="AD80" i="20"/>
  <c r="AA14" i="20"/>
  <c r="Z54" i="20"/>
  <c r="X13" i="20"/>
  <c r="AD107" i="20"/>
  <c r="Z93" i="20"/>
  <c r="U40" i="20"/>
  <c r="U14" i="20"/>
  <c r="AB79" i="20"/>
  <c r="AC41" i="20"/>
  <c r="Z15" i="20"/>
  <c r="S15" i="20"/>
  <c r="AA28" i="20"/>
  <c r="T29" i="20"/>
  <c r="S14" i="20"/>
  <c r="W13" i="20"/>
  <c r="X41" i="20"/>
  <c r="AC94" i="20"/>
  <c r="Y68" i="20"/>
  <c r="Z29" i="20"/>
  <c r="AD158" i="20"/>
  <c r="AD157" i="20"/>
  <c r="V13" i="20"/>
  <c r="X29" i="20"/>
  <c r="U42" i="20"/>
  <c r="AB27" i="20"/>
  <c r="Y15" i="20"/>
  <c r="Z67" i="20"/>
  <c r="AA67" i="20"/>
  <c r="AB67" i="20"/>
  <c r="AC67" i="20"/>
  <c r="AD67" i="20"/>
  <c r="W67" i="20"/>
  <c r="T28" i="20"/>
  <c r="W29" i="20"/>
  <c r="X15" i="20"/>
  <c r="AA55" i="20"/>
  <c r="AB55" i="20"/>
  <c r="AC55" i="20"/>
  <c r="AD55" i="20"/>
  <c r="W55" i="20"/>
  <c r="X55" i="20"/>
  <c r="Y66" i="20"/>
  <c r="Z66" i="20"/>
  <c r="AA66" i="20"/>
  <c r="AB66" i="20"/>
  <c r="AC66" i="20"/>
  <c r="W66" i="20"/>
  <c r="AD66" i="20"/>
  <c r="AD159" i="20"/>
  <c r="AC145" i="20"/>
  <c r="AD145" i="20"/>
  <c r="AC144" i="20"/>
  <c r="AD144" i="20"/>
  <c r="T27" i="20"/>
  <c r="AD29" i="20"/>
  <c r="V29" i="20"/>
  <c r="X28" i="20"/>
  <c r="Z27" i="20"/>
  <c r="W15" i="20"/>
  <c r="Z14" i="20"/>
  <c r="AC13" i="20"/>
  <c r="U13" i="20"/>
  <c r="AA41" i="20"/>
  <c r="Y67" i="20"/>
  <c r="AC79" i="20"/>
  <c r="Z28" i="20"/>
  <c r="AC42" i="20"/>
  <c r="V42" i="20"/>
  <c r="X42" i="20"/>
  <c r="Y42" i="20"/>
  <c r="AA53" i="20"/>
  <c r="AB53" i="20"/>
  <c r="AC53" i="20"/>
  <c r="AD53" i="20"/>
  <c r="W53" i="20"/>
  <c r="V53" i="20"/>
  <c r="X53" i="20"/>
  <c r="AC132" i="20"/>
  <c r="AD132" i="20"/>
  <c r="AB132" i="20"/>
  <c r="AB131" i="20"/>
  <c r="AC131" i="20"/>
  <c r="AC29" i="20"/>
  <c r="U29" i="20"/>
  <c r="W28" i="20"/>
  <c r="Y27" i="20"/>
  <c r="AD15" i="20"/>
  <c r="V15" i="20"/>
  <c r="Y14" i="20"/>
  <c r="AB13" i="20"/>
  <c r="T13" i="20"/>
  <c r="AD42" i="20"/>
  <c r="X67" i="20"/>
  <c r="Z81" i="20"/>
  <c r="AA81" i="20"/>
  <c r="AB81" i="20"/>
  <c r="AC81" i="20"/>
  <c r="AD81" i="20"/>
  <c r="AA68" i="20"/>
  <c r="AB68" i="20"/>
  <c r="AC68" i="20"/>
  <c r="AD68" i="20"/>
  <c r="X68" i="20"/>
  <c r="Y28" i="20"/>
  <c r="V55" i="20"/>
  <c r="AC146" i="20"/>
  <c r="W40" i="20"/>
  <c r="X40" i="20"/>
  <c r="Z40" i="20"/>
  <c r="AA40" i="20"/>
  <c r="AC133" i="20"/>
  <c r="AD133" i="20"/>
  <c r="AB133" i="20"/>
  <c r="AD119" i="20"/>
  <c r="AA119" i="20"/>
  <c r="AB119" i="20"/>
  <c r="AB118" i="20"/>
  <c r="AC118" i="20"/>
  <c r="AA118" i="20"/>
  <c r="AD118" i="20"/>
  <c r="AB29" i="20"/>
  <c r="AD28" i="20"/>
  <c r="V28" i="20"/>
  <c r="X27" i="20"/>
  <c r="AC15" i="20"/>
  <c r="U15" i="20"/>
  <c r="X14" i="20"/>
  <c r="AA13" i="20"/>
  <c r="AB42" i="20"/>
  <c r="AD40" i="20"/>
  <c r="Z55" i="20"/>
  <c r="X66" i="20"/>
  <c r="Y81" i="20"/>
  <c r="AB120" i="20"/>
  <c r="AC120" i="20"/>
  <c r="AD120" i="20"/>
  <c r="AA120" i="20"/>
  <c r="AA106" i="20"/>
  <c r="AB106" i="20"/>
  <c r="Z106" i="20"/>
  <c r="AC106" i="20"/>
  <c r="AD106" i="20"/>
  <c r="Z105" i="20"/>
  <c r="AA105" i="20"/>
  <c r="AB105" i="20"/>
  <c r="AC105" i="20"/>
  <c r="AA29" i="20"/>
  <c r="AC28" i="20"/>
  <c r="U28" i="20"/>
  <c r="W27" i="20"/>
  <c r="AB15" i="20"/>
  <c r="T15" i="20"/>
  <c r="W14" i="20"/>
  <c r="Z13" i="20"/>
  <c r="AA42" i="20"/>
  <c r="AC40" i="20"/>
  <c r="Y55" i="20"/>
  <c r="W68" i="20"/>
  <c r="X81" i="20"/>
  <c r="AD146" i="20"/>
  <c r="Z107" i="20"/>
  <c r="AA107" i="20"/>
  <c r="AB107" i="20"/>
  <c r="AC107" i="20"/>
  <c r="AD27" i="20"/>
  <c r="V27" i="20"/>
  <c r="AA15" i="20"/>
  <c r="AD14" i="20"/>
  <c r="V14" i="20"/>
  <c r="Y13" i="20"/>
  <c r="Z42" i="20"/>
  <c r="AB40" i="20"/>
  <c r="AA54" i="20"/>
  <c r="AB54" i="20"/>
  <c r="AC54" i="20"/>
  <c r="AD54" i="20"/>
  <c r="W54" i="20"/>
  <c r="X54" i="20"/>
  <c r="V54" i="20"/>
  <c r="AA93" i="20"/>
  <c r="AB93" i="20"/>
  <c r="Y93" i="20"/>
  <c r="AC93" i="20"/>
  <c r="AD93" i="20"/>
  <c r="Y92" i="20"/>
  <c r="Z92" i="20"/>
  <c r="AA92" i="20"/>
  <c r="AB92" i="20"/>
  <c r="AC92" i="20"/>
  <c r="AD92" i="20"/>
  <c r="AB28" i="20"/>
  <c r="V41" i="20"/>
  <c r="AD41" i="20"/>
  <c r="W41" i="20"/>
  <c r="Y41" i="20"/>
  <c r="Z41" i="20"/>
  <c r="U41" i="20"/>
  <c r="AD94" i="20"/>
  <c r="Y94" i="20"/>
  <c r="Z94" i="20"/>
  <c r="AA94" i="20"/>
  <c r="AB94" i="20"/>
  <c r="Y80" i="20"/>
  <c r="Z80" i="20"/>
  <c r="AA80" i="20"/>
  <c r="X80" i="20"/>
  <c r="AB80" i="20"/>
  <c r="AC80" i="20"/>
  <c r="AD79" i="20"/>
  <c r="Y79" i="20"/>
  <c r="Z79" i="20"/>
  <c r="AA79" i="20"/>
  <c r="X79" i="20"/>
  <c r="AC27" i="20"/>
  <c r="AC14" i="20"/>
  <c r="W42" i="20"/>
  <c r="Y40" i="20"/>
  <c r="Y54" i="20"/>
  <c r="AB110" i="20" l="1"/>
  <c r="Q27" i="21"/>
  <c r="U27" i="21"/>
  <c r="Y37" i="20"/>
  <c r="Z37" i="20"/>
  <c r="AA37" i="20"/>
  <c r="AB37" i="20"/>
  <c r="W37" i="20"/>
  <c r="AC37" i="20"/>
  <c r="V37" i="20"/>
  <c r="AD37" i="20"/>
  <c r="X37" i="20"/>
  <c r="V24" i="20"/>
  <c r="W24" i="20"/>
  <c r="X24" i="20"/>
  <c r="Y24" i="20"/>
  <c r="Z24" i="20"/>
  <c r="AA24" i="20"/>
  <c r="AB24" i="20"/>
  <c r="U24" i="20"/>
  <c r="AC24" i="20"/>
  <c r="V10" i="20"/>
  <c r="Y10" i="20"/>
  <c r="Z10" i="20"/>
  <c r="AA10" i="20"/>
  <c r="AB10" i="20"/>
  <c r="X10" i="20"/>
  <c r="S27" i="21"/>
  <c r="T27" i="21"/>
  <c r="O27" i="21"/>
  <c r="R27" i="21"/>
  <c r="W27" i="21"/>
  <c r="P27" i="21"/>
  <c r="V27" i="21"/>
  <c r="AB35" i="20"/>
  <c r="Z99" i="20"/>
  <c r="V7" i="20"/>
  <c r="AA96" i="20"/>
  <c r="AA31" i="20"/>
  <c r="AC74" i="20"/>
  <c r="AA113" i="20"/>
  <c r="Y86" i="20"/>
  <c r="Y83" i="20"/>
  <c r="W61" i="20"/>
  <c r="AC138" i="20"/>
  <c r="Z73" i="20"/>
  <c r="Z18" i="20"/>
  <c r="Z8" i="20"/>
  <c r="X34" i="20"/>
  <c r="Z60" i="20"/>
  <c r="AD87" i="20"/>
  <c r="AA109" i="20"/>
  <c r="AA22" i="20"/>
  <c r="AA57" i="20"/>
  <c r="AD152" i="20"/>
  <c r="AC125" i="20"/>
  <c r="AD151" i="20"/>
  <c r="AC135" i="20"/>
  <c r="AD126" i="20"/>
  <c r="AD148" i="20"/>
  <c r="Y48" i="20"/>
  <c r="Z21" i="20"/>
  <c r="X70" i="20"/>
  <c r="AC122" i="20"/>
  <c r="AC44" i="20"/>
  <c r="Z100" i="20"/>
  <c r="AD139" i="20"/>
  <c r="AB112" i="20"/>
  <c r="F16" i="20"/>
  <c r="AD99" i="20"/>
  <c r="AC101" i="20"/>
  <c r="AA102" i="20"/>
  <c r="Y61" i="20"/>
  <c r="AA32" i="20"/>
  <c r="V51" i="20"/>
  <c r="AD98" i="20"/>
  <c r="W8" i="20"/>
  <c r="Y45" i="20"/>
  <c r="X45" i="20"/>
  <c r="AC110" i="20"/>
  <c r="X12" i="20"/>
  <c r="T12" i="20"/>
  <c r="AA49" i="20"/>
  <c r="AC12" i="20"/>
  <c r="Y31" i="20"/>
  <c r="AD101" i="20"/>
  <c r="AA35" i="20"/>
  <c r="Z11" i="20"/>
  <c r="W12" i="20"/>
  <c r="AB97" i="20"/>
  <c r="AB21" i="20"/>
  <c r="AD12" i="20"/>
  <c r="Y12" i="20"/>
  <c r="AB6" i="20"/>
  <c r="V38" i="20"/>
  <c r="AD85" i="20"/>
  <c r="AD63" i="20"/>
  <c r="X61" i="20"/>
  <c r="AC141" i="20"/>
  <c r="AC86" i="20"/>
  <c r="AC51" i="20"/>
  <c r="AB102" i="20"/>
  <c r="AD76" i="20"/>
  <c r="AB128" i="20"/>
  <c r="AC85" i="20"/>
  <c r="U11" i="20"/>
  <c r="Z97" i="20"/>
  <c r="AC38" i="20"/>
  <c r="AC137" i="20"/>
  <c r="Z70" i="20"/>
  <c r="AA97" i="20"/>
  <c r="AB85" i="20"/>
  <c r="AD38" i="20"/>
  <c r="U38" i="20"/>
  <c r="V11" i="20"/>
  <c r="AB38" i="20"/>
  <c r="AA85" i="20"/>
  <c r="X52" i="20"/>
  <c r="AB86" i="20"/>
  <c r="Z38" i="20"/>
  <c r="Z76" i="20"/>
  <c r="AA86" i="20"/>
  <c r="Y38" i="20"/>
  <c r="AD97" i="20"/>
  <c r="T10" i="20"/>
  <c r="AA11" i="20"/>
  <c r="Z85" i="20"/>
  <c r="T11" i="20"/>
  <c r="Z86" i="20"/>
  <c r="X38" i="20"/>
  <c r="X11" i="20"/>
  <c r="AA38" i="20"/>
  <c r="AB11" i="20"/>
  <c r="S11" i="20"/>
  <c r="W11" i="20"/>
  <c r="AB103" i="20"/>
  <c r="AB7" i="20"/>
  <c r="AA103" i="20"/>
  <c r="V46" i="20"/>
  <c r="AC142" i="20"/>
  <c r="AC89" i="20"/>
  <c r="AA46" i="20"/>
  <c r="AC75" i="20"/>
  <c r="Z75" i="20"/>
  <c r="AC98" i="20"/>
  <c r="AD7" i="20"/>
  <c r="X7" i="20"/>
  <c r="Y75" i="20"/>
  <c r="AB8" i="20"/>
  <c r="S9" i="20"/>
  <c r="T8" i="20"/>
  <c r="X9" i="20"/>
  <c r="AC7" i="20"/>
  <c r="AA75" i="20"/>
  <c r="X75" i="20"/>
  <c r="Y9" i="20"/>
  <c r="W44" i="20"/>
  <c r="W9" i="20"/>
  <c r="U7" i="20"/>
  <c r="AA8" i="20"/>
  <c r="AD75" i="20"/>
  <c r="AD89" i="20"/>
  <c r="Y7" i="20"/>
  <c r="AA7" i="20"/>
  <c r="AC140" i="20"/>
  <c r="AA91" i="20"/>
  <c r="Y76" i="20"/>
  <c r="AD70" i="20"/>
  <c r="Z91" i="20"/>
  <c r="AD91" i="20"/>
  <c r="AC91" i="20"/>
  <c r="AC52" i="20"/>
  <c r="AC76" i="20"/>
  <c r="AC70" i="20"/>
  <c r="Y70" i="20"/>
  <c r="Y91" i="20"/>
  <c r="Y52" i="20"/>
  <c r="AD52" i="20"/>
  <c r="AB52" i="20"/>
  <c r="AB76" i="20"/>
  <c r="Z44" i="20"/>
  <c r="AB70" i="20"/>
  <c r="Y44" i="20"/>
  <c r="AD128" i="20"/>
  <c r="V52" i="20"/>
  <c r="AA65" i="20"/>
  <c r="AA52" i="20"/>
  <c r="AA76" i="20"/>
  <c r="AC33" i="20"/>
  <c r="AD143" i="20"/>
  <c r="Z52" i="20"/>
  <c r="AA70" i="20"/>
  <c r="X36" i="20"/>
  <c r="AC36" i="20"/>
  <c r="X49" i="20"/>
  <c r="Y46" i="20"/>
  <c r="AD113" i="20"/>
  <c r="Z98" i="20"/>
  <c r="Z46" i="20"/>
  <c r="W49" i="20"/>
  <c r="W7" i="20"/>
  <c r="V45" i="20"/>
  <c r="Z101" i="20"/>
  <c r="V8" i="20"/>
  <c r="AD44" i="20"/>
  <c r="Y89" i="20"/>
  <c r="T9" i="20"/>
  <c r="AC61" i="20"/>
  <c r="AA51" i="20"/>
  <c r="Z7" i="20"/>
  <c r="X46" i="20"/>
  <c r="Z104" i="20"/>
  <c r="AD61" i="20"/>
  <c r="S8" i="20"/>
  <c r="AC113" i="20"/>
  <c r="Z103" i="20"/>
  <c r="AB98" i="20"/>
  <c r="AD49" i="20"/>
  <c r="Z61" i="20"/>
  <c r="U8" i="20"/>
  <c r="AD45" i="20"/>
  <c r="AA101" i="20"/>
  <c r="AA61" i="20"/>
  <c r="AD8" i="20"/>
  <c r="AD104" i="20"/>
  <c r="AB44" i="20"/>
  <c r="AB89" i="20"/>
  <c r="AB9" i="20"/>
  <c r="S12" i="20"/>
  <c r="AC99" i="20"/>
  <c r="AB61" i="20"/>
  <c r="AA117" i="20"/>
  <c r="X8" i="20"/>
  <c r="W46" i="20"/>
  <c r="S7" i="20"/>
  <c r="Y8" i="20"/>
  <c r="AB51" i="20"/>
  <c r="AB113" i="20"/>
  <c r="AC103" i="20"/>
  <c r="AB12" i="20"/>
  <c r="AC49" i="20"/>
  <c r="AC8" i="20"/>
  <c r="AC45" i="20"/>
  <c r="AA9" i="20"/>
  <c r="AC104" i="20"/>
  <c r="AA44" i="20"/>
  <c r="AA89" i="20"/>
  <c r="AB99" i="20"/>
  <c r="X51" i="20"/>
  <c r="AD117" i="20"/>
  <c r="U9" i="20"/>
  <c r="AD46" i="20"/>
  <c r="Z102" i="20"/>
  <c r="T7" i="20"/>
  <c r="Y49" i="20"/>
  <c r="Z49" i="20"/>
  <c r="AA12" i="20"/>
  <c r="AB49" i="20"/>
  <c r="Y51" i="20"/>
  <c r="Z9" i="20"/>
  <c r="AA45" i="20"/>
  <c r="Z51" i="20"/>
  <c r="AB104" i="20"/>
  <c r="V12" i="20"/>
  <c r="AA99" i="20"/>
  <c r="W51" i="20"/>
  <c r="AC117" i="20"/>
  <c r="AC46" i="20"/>
  <c r="AD102" i="20"/>
  <c r="U12" i="20"/>
  <c r="AD110" i="20"/>
  <c r="AD60" i="20"/>
  <c r="Z72" i="20"/>
  <c r="X22" i="20"/>
  <c r="Z32" i="20"/>
  <c r="W32" i="20"/>
  <c r="AB32" i="20"/>
  <c r="U32" i="20"/>
  <c r="Y32" i="20"/>
  <c r="AC32" i="20"/>
  <c r="X32" i="20"/>
  <c r="W45" i="20"/>
  <c r="AD32" i="20"/>
  <c r="AB45" i="20"/>
  <c r="X5" i="20"/>
  <c r="Z5" i="20"/>
  <c r="V5" i="20"/>
  <c r="Y5" i="20"/>
  <c r="AB5" i="20"/>
  <c r="AD5" i="20"/>
  <c r="W5" i="20"/>
  <c r="U5" i="20"/>
  <c r="S5" i="20"/>
  <c r="AC5" i="20"/>
  <c r="T5" i="20"/>
  <c r="Z65" i="20"/>
  <c r="S10" i="20"/>
  <c r="AD129" i="20"/>
  <c r="AB36" i="20"/>
  <c r="AB123" i="20"/>
  <c r="Y65" i="20"/>
  <c r="AB129" i="20"/>
  <c r="Y36" i="20"/>
  <c r="Z33" i="20"/>
  <c r="AA36" i="20"/>
  <c r="AD123" i="20"/>
  <c r="U33" i="20"/>
  <c r="X65" i="20"/>
  <c r="AD136" i="20"/>
  <c r="U36" i="20"/>
  <c r="AA63" i="20"/>
  <c r="Y33" i="20"/>
  <c r="Z36" i="20"/>
  <c r="AD109" i="20"/>
  <c r="AD138" i="20"/>
  <c r="Z63" i="20"/>
  <c r="X33" i="20"/>
  <c r="U10" i="20"/>
  <c r="AC65" i="20"/>
  <c r="Y63" i="20"/>
  <c r="W33" i="20"/>
  <c r="W36" i="20"/>
  <c r="AB33" i="20"/>
  <c r="AB65" i="20"/>
  <c r="X63" i="20"/>
  <c r="AA33" i="20"/>
  <c r="AD33" i="20"/>
  <c r="AD36" i="20"/>
  <c r="W10" i="20"/>
  <c r="W65" i="20"/>
  <c r="W63" i="20"/>
  <c r="AB63" i="20"/>
  <c r="AA60" i="20"/>
  <c r="Y84" i="20"/>
  <c r="W34" i="20"/>
  <c r="AD100" i="20"/>
  <c r="Y60" i="20"/>
  <c r="AC88" i="20"/>
  <c r="AD48" i="20"/>
  <c r="W25" i="20"/>
  <c r="X77" i="20"/>
  <c r="X71" i="20"/>
  <c r="Z19" i="20"/>
  <c r="AC124" i="20"/>
  <c r="AA34" i="20"/>
  <c r="AA88" i="20"/>
  <c r="V50" i="20"/>
  <c r="AC71" i="20"/>
  <c r="Y88" i="20"/>
  <c r="U19" i="20"/>
  <c r="AC25" i="20"/>
  <c r="Z64" i="20"/>
  <c r="AD39" i="20"/>
  <c r="AC19" i="20"/>
  <c r="AC48" i="20"/>
  <c r="AC100" i="20"/>
  <c r="V19" i="20"/>
  <c r="T19" i="20"/>
  <c r="Z48" i="20"/>
  <c r="V31" i="20"/>
  <c r="AD34" i="20"/>
  <c r="AB48" i="20"/>
  <c r="U39" i="20"/>
  <c r="W19" i="20"/>
  <c r="V34" i="20"/>
  <c r="X73" i="20"/>
  <c r="AC73" i="20"/>
  <c r="AA48" i="20"/>
  <c r="AB39" i="20"/>
  <c r="AA100" i="20"/>
  <c r="AC115" i="20"/>
  <c r="V48" i="20"/>
  <c r="AB25" i="20"/>
  <c r="AC34" i="20"/>
  <c r="Y77" i="20"/>
  <c r="AB126" i="20"/>
  <c r="I16" i="20"/>
  <c r="AB77" i="20"/>
  <c r="V39" i="20"/>
  <c r="AA77" i="20"/>
  <c r="X50" i="20"/>
  <c r="Z77" i="20"/>
  <c r="AB19" i="20"/>
  <c r="AB73" i="20"/>
  <c r="AA39" i="20"/>
  <c r="AA25" i="20"/>
  <c r="AB115" i="20"/>
  <c r="AC39" i="20"/>
  <c r="U25" i="20"/>
  <c r="AB34" i="20"/>
  <c r="AD73" i="20"/>
  <c r="T25" i="20"/>
  <c r="AB100" i="20"/>
  <c r="AD19" i="20"/>
  <c r="AD115" i="20"/>
  <c r="W50" i="20"/>
  <c r="X19" i="20"/>
  <c r="Y25" i="20"/>
  <c r="AA73" i="20"/>
  <c r="Y39" i="20"/>
  <c r="AC62" i="20"/>
  <c r="Z25" i="20"/>
  <c r="Y73" i="20"/>
  <c r="V25" i="20"/>
  <c r="AD50" i="20"/>
  <c r="AA19" i="20"/>
  <c r="AB124" i="20"/>
  <c r="X48" i="20"/>
  <c r="X39" i="20"/>
  <c r="Y34" i="20"/>
  <c r="AB50" i="20"/>
  <c r="AC77" i="20"/>
  <c r="AA50" i="20"/>
  <c r="Y50" i="20"/>
  <c r="AC50" i="20"/>
  <c r="U34" i="20"/>
  <c r="Z31" i="20"/>
  <c r="W39" i="20"/>
  <c r="W48" i="20"/>
  <c r="Z34" i="20"/>
  <c r="Y87" i="20"/>
  <c r="Y35" i="20"/>
  <c r="V23" i="20"/>
  <c r="W64" i="20"/>
  <c r="X6" i="20"/>
  <c r="AB71" i="20"/>
  <c r="AC126" i="20"/>
  <c r="Y78" i="20"/>
  <c r="AD59" i="20"/>
  <c r="AD64" i="20"/>
  <c r="W35" i="20"/>
  <c r="T24" i="20"/>
  <c r="Z71" i="20"/>
  <c r="Y64" i="20"/>
  <c r="S6" i="20"/>
  <c r="U37" i="20"/>
  <c r="Y20" i="20"/>
  <c r="V6" i="20"/>
  <c r="X23" i="20"/>
  <c r="K16" i="20"/>
  <c r="W6" i="20"/>
  <c r="AD21" i="20"/>
  <c r="AC78" i="20"/>
  <c r="AC59" i="20"/>
  <c r="W21" i="20"/>
  <c r="T23" i="20"/>
  <c r="AD35" i="20"/>
  <c r="Y58" i="20"/>
  <c r="AD114" i="20"/>
  <c r="Y71" i="20"/>
  <c r="AB62" i="20"/>
  <c r="Y18" i="20"/>
  <c r="X64" i="20"/>
  <c r="Z62" i="20"/>
  <c r="Z23" i="20"/>
  <c r="AC21" i="20"/>
  <c r="X59" i="20"/>
  <c r="U21" i="20"/>
  <c r="AA62" i="20"/>
  <c r="AB59" i="20"/>
  <c r="Y6" i="20"/>
  <c r="AA23" i="20"/>
  <c r="X21" i="20"/>
  <c r="V35" i="20"/>
  <c r="Y21" i="20"/>
  <c r="X18" i="20"/>
  <c r="AD71" i="20"/>
  <c r="AC23" i="20"/>
  <c r="AD130" i="20"/>
  <c r="Y62" i="20"/>
  <c r="AD127" i="20"/>
  <c r="V21" i="20"/>
  <c r="AA21" i="20"/>
  <c r="AC130" i="20"/>
  <c r="X62" i="20"/>
  <c r="Y23" i="20"/>
  <c r="W59" i="20"/>
  <c r="AC18" i="20"/>
  <c r="X35" i="20"/>
  <c r="AC64" i="20"/>
  <c r="AA59" i="20"/>
  <c r="Z35" i="20"/>
  <c r="AB23" i="20"/>
  <c r="AC35" i="20"/>
  <c r="AA6" i="20"/>
  <c r="U23" i="20"/>
  <c r="T21" i="20"/>
  <c r="X47" i="20"/>
  <c r="Z59" i="20"/>
  <c r="Z6" i="20"/>
  <c r="U35" i="20"/>
  <c r="U6" i="20"/>
  <c r="AB64" i="20"/>
  <c r="AD62" i="20"/>
  <c r="T18" i="20"/>
  <c r="T6" i="20"/>
  <c r="X57" i="20"/>
  <c r="AC6" i="20"/>
  <c r="X74" i="20"/>
  <c r="W60" i="20"/>
  <c r="X60" i="20"/>
  <c r="X78" i="20"/>
  <c r="X26" i="20"/>
  <c r="AD88" i="20"/>
  <c r="Z20" i="20"/>
  <c r="AA78" i="20"/>
  <c r="AD112" i="20"/>
  <c r="AB87" i="20"/>
  <c r="Z22" i="20"/>
  <c r="AC60" i="20"/>
  <c r="AB88" i="20"/>
  <c r="AD22" i="20"/>
  <c r="U20" i="20"/>
  <c r="W47" i="20"/>
  <c r="AB78" i="20"/>
  <c r="AD47" i="20"/>
  <c r="AB60" i="20"/>
  <c r="T22" i="20"/>
  <c r="AC116" i="20"/>
  <c r="AB114" i="20"/>
  <c r="AB111" i="20"/>
  <c r="AC139" i="20"/>
  <c r="AA20" i="20"/>
  <c r="W58" i="20"/>
  <c r="AC20" i="20"/>
  <c r="AC47" i="20"/>
  <c r="U22" i="20"/>
  <c r="AB116" i="20"/>
  <c r="AA111" i="20"/>
  <c r="AC58" i="20"/>
  <c r="AA83" i="20"/>
  <c r="Y90" i="20"/>
  <c r="X72" i="20"/>
  <c r="AB47" i="20"/>
  <c r="AC111" i="20"/>
  <c r="AC22" i="20"/>
  <c r="AA116" i="20"/>
  <c r="AD72" i="20"/>
  <c r="Y26" i="20"/>
  <c r="AC72" i="20"/>
  <c r="AB58" i="20"/>
  <c r="AB125" i="20"/>
  <c r="AB20" i="20"/>
  <c r="AC26" i="20"/>
  <c r="Z83" i="20"/>
  <c r="AA84" i="20"/>
  <c r="AC90" i="20"/>
  <c r="Y47" i="20"/>
  <c r="AA47" i="20"/>
  <c r="AA72" i="20"/>
  <c r="AA58" i="20"/>
  <c r="AD57" i="20"/>
  <c r="Z57" i="20"/>
  <c r="AC83" i="20"/>
  <c r="AA74" i="20"/>
  <c r="Z84" i="20"/>
  <c r="AB22" i="20"/>
  <c r="O16" i="20"/>
  <c r="J16" i="20"/>
  <c r="AD78" i="20"/>
  <c r="U26" i="20"/>
  <c r="AB72" i="20"/>
  <c r="Z47" i="20"/>
  <c r="Z58" i="20"/>
  <c r="Y57" i="20"/>
  <c r="AD83" i="20"/>
  <c r="Y22" i="20"/>
  <c r="AA112" i="20"/>
  <c r="AB74" i="20"/>
  <c r="AC87" i="20"/>
  <c r="AD90" i="20"/>
  <c r="G16" i="20"/>
  <c r="AA114" i="20"/>
  <c r="V47" i="20"/>
  <c r="T26" i="20"/>
  <c r="AC127" i="20"/>
  <c r="AD84" i="20"/>
  <c r="AC112" i="20"/>
  <c r="AA87" i="20"/>
  <c r="AB90" i="20"/>
  <c r="T20" i="20"/>
  <c r="AD20" i="20"/>
  <c r="L16" i="20"/>
  <c r="V22" i="20"/>
  <c r="W22" i="20"/>
  <c r="AD58" i="20"/>
  <c r="AD125" i="20"/>
  <c r="AD26" i="20"/>
  <c r="AC84" i="20"/>
  <c r="Z87" i="20"/>
  <c r="AA90" i="20"/>
  <c r="AC57" i="20"/>
  <c r="AB26" i="20"/>
  <c r="Y74" i="20"/>
  <c r="W20" i="20"/>
  <c r="W57" i="20"/>
  <c r="Z26" i="20"/>
  <c r="AA26" i="20"/>
  <c r="AB57" i="20"/>
  <c r="AD74" i="20"/>
  <c r="V26" i="20"/>
  <c r="V20" i="20"/>
  <c r="Z74" i="20"/>
  <c r="AD122" i="20"/>
  <c r="W31" i="20"/>
  <c r="AB122" i="20"/>
  <c r="AD135" i="20"/>
  <c r="AD96" i="20"/>
  <c r="AB109" i="20"/>
  <c r="AD31" i="20"/>
  <c r="AB83" i="20"/>
  <c r="V44" i="20"/>
  <c r="X44" i="20"/>
  <c r="AB96" i="20"/>
  <c r="H16" i="20"/>
  <c r="AC31" i="20"/>
  <c r="P16" i="20"/>
  <c r="M16" i="20"/>
  <c r="X31" i="20"/>
  <c r="Z96" i="20"/>
  <c r="Q16" i="20"/>
  <c r="AB18" i="20"/>
  <c r="AC109" i="20"/>
  <c r="U31" i="20"/>
  <c r="AA18" i="20"/>
  <c r="AC96" i="20"/>
  <c r="U18" i="20"/>
  <c r="V18" i="20"/>
  <c r="AB31" i="20"/>
  <c r="N16" i="20"/>
  <c r="AD18" i="20"/>
  <c r="W18" i="20"/>
  <c r="F39" i="5"/>
  <c r="G39" i="5"/>
  <c r="H39" i="5"/>
  <c r="I39" i="5"/>
  <c r="J39" i="5"/>
  <c r="K39" i="5"/>
  <c r="L39" i="5"/>
  <c r="M39" i="5"/>
  <c r="N39" i="5"/>
  <c r="O39" i="5"/>
  <c r="N17" i="21" s="1"/>
  <c r="N27" i="21" s="1"/>
  <c r="P39" i="5"/>
  <c r="Q39" i="5"/>
  <c r="J38" i="5"/>
  <c r="J6" i="5"/>
  <c r="K6" i="5"/>
  <c r="L6" i="5"/>
  <c r="G8" i="31" l="1"/>
  <c r="G9" i="31"/>
  <c r="E43" i="30" s="1"/>
  <c r="G7" i="31"/>
  <c r="F8" i="31"/>
  <c r="F9" i="31"/>
  <c r="F7" i="31"/>
  <c r="Q8" i="31"/>
  <c r="Q9" i="31"/>
  <c r="S43" i="30" s="1"/>
  <c r="Q7" i="31"/>
  <c r="P8" i="31"/>
  <c r="P9" i="31"/>
  <c r="P43" i="30" s="1"/>
  <c r="P7" i="31"/>
  <c r="M9" i="31"/>
  <c r="K43" i="30" s="1"/>
  <c r="M7" i="31"/>
  <c r="M8" i="31"/>
  <c r="BC202" i="6"/>
  <c r="BC31" i="6"/>
  <c r="BC73" i="6"/>
  <c r="BC75" i="6"/>
  <c r="BC89" i="6"/>
  <c r="BC183" i="6"/>
  <c r="BC198" i="6"/>
  <c r="BC200" i="6"/>
  <c r="BC45" i="6"/>
  <c r="BC74" i="6"/>
  <c r="BC81" i="6"/>
  <c r="BC90" i="6"/>
  <c r="BC188" i="6"/>
  <c r="BC199" i="6"/>
  <c r="BC201" i="6"/>
  <c r="K9" i="31"/>
  <c r="I43" i="30" s="1"/>
  <c r="K8" i="31"/>
  <c r="K7" i="31"/>
  <c r="BB199" i="6"/>
  <c r="BB31" i="6"/>
  <c r="BB73" i="6"/>
  <c r="BB75" i="6"/>
  <c r="BB89" i="6"/>
  <c r="BB183" i="6"/>
  <c r="BB198" i="6"/>
  <c r="BB200" i="6"/>
  <c r="BB202" i="6"/>
  <c r="BB188" i="6"/>
  <c r="BB45" i="6"/>
  <c r="BB74" i="6"/>
  <c r="BB81" i="6"/>
  <c r="BB90" i="6"/>
  <c r="BB201" i="6"/>
  <c r="H8" i="31"/>
  <c r="H9" i="31"/>
  <c r="F43" i="30" s="1"/>
  <c r="H7" i="31"/>
  <c r="L9" i="31"/>
  <c r="J43" i="30" s="1"/>
  <c r="L7" i="31"/>
  <c r="L8" i="31"/>
  <c r="J8" i="31"/>
  <c r="J9" i="31"/>
  <c r="H43" i="30" s="1"/>
  <c r="J7" i="31"/>
  <c r="I8" i="31"/>
  <c r="I9" i="31"/>
  <c r="G43" i="30" s="1"/>
  <c r="I7" i="31"/>
  <c r="BA31" i="6"/>
  <c r="BA73" i="6"/>
  <c r="BA75" i="6"/>
  <c r="BA89" i="6"/>
  <c r="BA183" i="6"/>
  <c r="BA198" i="6"/>
  <c r="BA200" i="6"/>
  <c r="BA202" i="6"/>
  <c r="BA45" i="6"/>
  <c r="BA74" i="6"/>
  <c r="BA81" i="6"/>
  <c r="BA90" i="6"/>
  <c r="BA188" i="6"/>
  <c r="BA199" i="6"/>
  <c r="BA201" i="6"/>
  <c r="N9" i="31"/>
  <c r="L43" i="30" s="1"/>
  <c r="N7" i="31"/>
  <c r="N8" i="31"/>
  <c r="O9" i="31"/>
  <c r="M43" i="30" s="1"/>
  <c r="O7" i="31"/>
  <c r="O8" i="31"/>
  <c r="BB154" i="6"/>
  <c r="BB197" i="6"/>
  <c r="BB6" i="6"/>
  <c r="BB14" i="6"/>
  <c r="BB22" i="6"/>
  <c r="BB30" i="6"/>
  <c r="BB39" i="6"/>
  <c r="BB48" i="6"/>
  <c r="BB56" i="6"/>
  <c r="BB64" i="6"/>
  <c r="BB9" i="6"/>
  <c r="BB17" i="6"/>
  <c r="BB25" i="6"/>
  <c r="BB34" i="6"/>
  <c r="BB42" i="6"/>
  <c r="BB51" i="6"/>
  <c r="BB59" i="6"/>
  <c r="BB67" i="6"/>
  <c r="BB77" i="6"/>
  <c r="BB12" i="6"/>
  <c r="BB20" i="6"/>
  <c r="BB28" i="6"/>
  <c r="BB37" i="6"/>
  <c r="BB46" i="6"/>
  <c r="BB54" i="6"/>
  <c r="BB62" i="6"/>
  <c r="BB70" i="6"/>
  <c r="BB7" i="6"/>
  <c r="BB15" i="6"/>
  <c r="BB23" i="6"/>
  <c r="BB32" i="6"/>
  <c r="BB40" i="6"/>
  <c r="BB49" i="6"/>
  <c r="BB57" i="6"/>
  <c r="BB65" i="6"/>
  <c r="BB84" i="6"/>
  <c r="BB10" i="6"/>
  <c r="BB18" i="6"/>
  <c r="BB26" i="6"/>
  <c r="BB35" i="6"/>
  <c r="BB43" i="6"/>
  <c r="BB52" i="6"/>
  <c r="BB60" i="6"/>
  <c r="BB68" i="6"/>
  <c r="BB78" i="6"/>
  <c r="BB13" i="6"/>
  <c r="BB21" i="6"/>
  <c r="BB29" i="6"/>
  <c r="BB38" i="6"/>
  <c r="BB47" i="6"/>
  <c r="BB55" i="6"/>
  <c r="BB63" i="6"/>
  <c r="BB72" i="6"/>
  <c r="BB82" i="6"/>
  <c r="BB8" i="6"/>
  <c r="BB16" i="6"/>
  <c r="BB24" i="6"/>
  <c r="BB33" i="6"/>
  <c r="BB41" i="6"/>
  <c r="BB50" i="6"/>
  <c r="BB58" i="6"/>
  <c r="BB66" i="6"/>
  <c r="BB76" i="6"/>
  <c r="BB11" i="6"/>
  <c r="BB19" i="6"/>
  <c r="BB27" i="6"/>
  <c r="BB36" i="6"/>
  <c r="BB44" i="6"/>
  <c r="BB53" i="6"/>
  <c r="BB61" i="6"/>
  <c r="BB69" i="6"/>
  <c r="BB79" i="6"/>
  <c r="BB88" i="6"/>
  <c r="BB94" i="6"/>
  <c r="BB102" i="6"/>
  <c r="BB110" i="6"/>
  <c r="BB117" i="6"/>
  <c r="BB125" i="6"/>
  <c r="BB133" i="6"/>
  <c r="BB142" i="6"/>
  <c r="BB150" i="6"/>
  <c r="BB159" i="6"/>
  <c r="BB71" i="6"/>
  <c r="BB97" i="6"/>
  <c r="BB105" i="6"/>
  <c r="BB120" i="6"/>
  <c r="BB128" i="6"/>
  <c r="BB136" i="6"/>
  <c r="BB91" i="6"/>
  <c r="BB100" i="6"/>
  <c r="BB108" i="6"/>
  <c r="BB115" i="6"/>
  <c r="BB123" i="6"/>
  <c r="BB131" i="6"/>
  <c r="BB140" i="6"/>
  <c r="BB148" i="6"/>
  <c r="BB156" i="6"/>
  <c r="BB165" i="6"/>
  <c r="BB172" i="6"/>
  <c r="BB83" i="6"/>
  <c r="BB92" i="6"/>
  <c r="BB95" i="6"/>
  <c r="BB103" i="6"/>
  <c r="BB111" i="6"/>
  <c r="BB118" i="6"/>
  <c r="BB126" i="6"/>
  <c r="BB134" i="6"/>
  <c r="BB143" i="6"/>
  <c r="BB151" i="6"/>
  <c r="BB160" i="6"/>
  <c r="BB98" i="6"/>
  <c r="BB106" i="6"/>
  <c r="BB113" i="6"/>
  <c r="BB121" i="6"/>
  <c r="BB129" i="6"/>
  <c r="BB137" i="6"/>
  <c r="BB146" i="6"/>
  <c r="BB155" i="6"/>
  <c r="BB163" i="6"/>
  <c r="BB171" i="6"/>
  <c r="BB80" i="6"/>
  <c r="BB85" i="6"/>
  <c r="BB93" i="6"/>
  <c r="BB101" i="6"/>
  <c r="BB109" i="6"/>
  <c r="BB116" i="6"/>
  <c r="BB124" i="6"/>
  <c r="BB132" i="6"/>
  <c r="BB86" i="6"/>
  <c r="BB96" i="6"/>
  <c r="BB104" i="6"/>
  <c r="BB112" i="6"/>
  <c r="BB119" i="6"/>
  <c r="BB127" i="6"/>
  <c r="BB135" i="6"/>
  <c r="BB144" i="6"/>
  <c r="BB152" i="6"/>
  <c r="BB161" i="6"/>
  <c r="BB169" i="6"/>
  <c r="BB177" i="6"/>
  <c r="BB107" i="6"/>
  <c r="BB190" i="6"/>
  <c r="BB173" i="6"/>
  <c r="BB181" i="6"/>
  <c r="BB99" i="6"/>
  <c r="BB178" i="6"/>
  <c r="BB182" i="6"/>
  <c r="BB192" i="6"/>
  <c r="BB87" i="6"/>
  <c r="BB141" i="6"/>
  <c r="BB147" i="6"/>
  <c r="BB153" i="6"/>
  <c r="BB179" i="6"/>
  <c r="BB186" i="6"/>
  <c r="BB195" i="6"/>
  <c r="BB122" i="6"/>
  <c r="BB166" i="6"/>
  <c r="BB180" i="6"/>
  <c r="BB189" i="6"/>
  <c r="BB185" i="6"/>
  <c r="BB158" i="6"/>
  <c r="BB167" i="6"/>
  <c r="BB168" i="6"/>
  <c r="BB184" i="6"/>
  <c r="BB193" i="6"/>
  <c r="BB194" i="6"/>
  <c r="BB130" i="6"/>
  <c r="BB139" i="6"/>
  <c r="BB145" i="6"/>
  <c r="BB164" i="6"/>
  <c r="BB187" i="6"/>
  <c r="BB196" i="6"/>
  <c r="BB191" i="6"/>
  <c r="BB170" i="6"/>
  <c r="BB174" i="6"/>
  <c r="BB114" i="6"/>
  <c r="BB149" i="6"/>
  <c r="BB157" i="6"/>
  <c r="BB162" i="6"/>
  <c r="BB175" i="6"/>
  <c r="BB176" i="6"/>
  <c r="BA154" i="6"/>
  <c r="BA197" i="6"/>
  <c r="BA9" i="6"/>
  <c r="BA17" i="6"/>
  <c r="BA25" i="6"/>
  <c r="BA34" i="6"/>
  <c r="BA42" i="6"/>
  <c r="BA51" i="6"/>
  <c r="BA59" i="6"/>
  <c r="BA67" i="6"/>
  <c r="BA12" i="6"/>
  <c r="BA20" i="6"/>
  <c r="BA28" i="6"/>
  <c r="BA37" i="6"/>
  <c r="BA46" i="6"/>
  <c r="BA54" i="6"/>
  <c r="BA62" i="6"/>
  <c r="BA70" i="6"/>
  <c r="BA80" i="6"/>
  <c r="BA7" i="6"/>
  <c r="BA15" i="6"/>
  <c r="BA23" i="6"/>
  <c r="BA32" i="6"/>
  <c r="BA40" i="6"/>
  <c r="BA49" i="6"/>
  <c r="BA57" i="6"/>
  <c r="BA65" i="6"/>
  <c r="BA10" i="6"/>
  <c r="BA18" i="6"/>
  <c r="BA26" i="6"/>
  <c r="BA35" i="6"/>
  <c r="BA43" i="6"/>
  <c r="BA52" i="6"/>
  <c r="BA60" i="6"/>
  <c r="BA68" i="6"/>
  <c r="BA78" i="6"/>
  <c r="BA87" i="6"/>
  <c r="BA13" i="6"/>
  <c r="BA21" i="6"/>
  <c r="BA29" i="6"/>
  <c r="BA38" i="6"/>
  <c r="BA47" i="6"/>
  <c r="BA55" i="6"/>
  <c r="BA63" i="6"/>
  <c r="BA72" i="6"/>
  <c r="BA8" i="6"/>
  <c r="BA16" i="6"/>
  <c r="BA24" i="6"/>
  <c r="BA33" i="6"/>
  <c r="BA41" i="6"/>
  <c r="BA50" i="6"/>
  <c r="BA58" i="6"/>
  <c r="BA66" i="6"/>
  <c r="BA76" i="6"/>
  <c r="BA11" i="6"/>
  <c r="BA19" i="6"/>
  <c r="BA27" i="6"/>
  <c r="BA36" i="6"/>
  <c r="BA44" i="6"/>
  <c r="BA53" i="6"/>
  <c r="BA61" i="6"/>
  <c r="BA69" i="6"/>
  <c r="BA6" i="6"/>
  <c r="BA14" i="6"/>
  <c r="BA22" i="6"/>
  <c r="BA30" i="6"/>
  <c r="BA39" i="6"/>
  <c r="BA48" i="6"/>
  <c r="BA56" i="6"/>
  <c r="BA64" i="6"/>
  <c r="BA71" i="6"/>
  <c r="BA83" i="6"/>
  <c r="BA88" i="6"/>
  <c r="BA97" i="6"/>
  <c r="BA105" i="6"/>
  <c r="BA120" i="6"/>
  <c r="BA128" i="6"/>
  <c r="BA136" i="6"/>
  <c r="BA145" i="6"/>
  <c r="BA153" i="6"/>
  <c r="BA162" i="6"/>
  <c r="BA91" i="6"/>
  <c r="BA100" i="6"/>
  <c r="BA108" i="6"/>
  <c r="BA115" i="6"/>
  <c r="BA123" i="6"/>
  <c r="BA131" i="6"/>
  <c r="BA92" i="6"/>
  <c r="BA95" i="6"/>
  <c r="BA103" i="6"/>
  <c r="BA111" i="6"/>
  <c r="BA118" i="6"/>
  <c r="BA126" i="6"/>
  <c r="BA134" i="6"/>
  <c r="BA143" i="6"/>
  <c r="BA151" i="6"/>
  <c r="BA160" i="6"/>
  <c r="BA168" i="6"/>
  <c r="BA176" i="6"/>
  <c r="BA77" i="6"/>
  <c r="BA82" i="6"/>
  <c r="BA84" i="6"/>
  <c r="BA98" i="6"/>
  <c r="BA106" i="6"/>
  <c r="BA113" i="6"/>
  <c r="BA121" i="6"/>
  <c r="BA129" i="6"/>
  <c r="BA137" i="6"/>
  <c r="BA146" i="6"/>
  <c r="BA155" i="6"/>
  <c r="BA163" i="6"/>
  <c r="BA85" i="6"/>
  <c r="BA93" i="6"/>
  <c r="BA101" i="6"/>
  <c r="BA109" i="6"/>
  <c r="BA116" i="6"/>
  <c r="BA124" i="6"/>
  <c r="BA132" i="6"/>
  <c r="BA141" i="6"/>
  <c r="BA149" i="6"/>
  <c r="BA158" i="6"/>
  <c r="BA166" i="6"/>
  <c r="BA174" i="6"/>
  <c r="BA86" i="6"/>
  <c r="BA96" i="6"/>
  <c r="BA104" i="6"/>
  <c r="BA112" i="6"/>
  <c r="BA119" i="6"/>
  <c r="BA127" i="6"/>
  <c r="BA135" i="6"/>
  <c r="BA79" i="6"/>
  <c r="BA99" i="6"/>
  <c r="BA107" i="6"/>
  <c r="BA114" i="6"/>
  <c r="BA122" i="6"/>
  <c r="BA130" i="6"/>
  <c r="BA139" i="6"/>
  <c r="BA147" i="6"/>
  <c r="BA157" i="6"/>
  <c r="BA164" i="6"/>
  <c r="BA173" i="6"/>
  <c r="BA180" i="6"/>
  <c r="BA102" i="6"/>
  <c r="BA148" i="6"/>
  <c r="BA161" i="6"/>
  <c r="BA178" i="6"/>
  <c r="BA182" i="6"/>
  <c r="BA192" i="6"/>
  <c r="BA144" i="6"/>
  <c r="BA150" i="6"/>
  <c r="BA94" i="6"/>
  <c r="BA142" i="6"/>
  <c r="BA179" i="6"/>
  <c r="BA186" i="6"/>
  <c r="BA195" i="6"/>
  <c r="BA172" i="6"/>
  <c r="BA189" i="6"/>
  <c r="BA175" i="6"/>
  <c r="BA140" i="6"/>
  <c r="BA152" i="6"/>
  <c r="BA159" i="6"/>
  <c r="BA167" i="6"/>
  <c r="BA184" i="6"/>
  <c r="BA193" i="6"/>
  <c r="BA133" i="6"/>
  <c r="BA165" i="6"/>
  <c r="BA169" i="6"/>
  <c r="BA187" i="6"/>
  <c r="BA196" i="6"/>
  <c r="BA185" i="6"/>
  <c r="BA190" i="6"/>
  <c r="BA125" i="6"/>
  <c r="BA156" i="6"/>
  <c r="BA170" i="6"/>
  <c r="BA171" i="6"/>
  <c r="BA181" i="6"/>
  <c r="BA191" i="6"/>
  <c r="BA117" i="6"/>
  <c r="BA194" i="6"/>
  <c r="BA110" i="6"/>
  <c r="BA177" i="6"/>
  <c r="BC154" i="6"/>
  <c r="BC197" i="6"/>
  <c r="BC11" i="6"/>
  <c r="BC19" i="6"/>
  <c r="BC27" i="6"/>
  <c r="BC36" i="6"/>
  <c r="BC44" i="6"/>
  <c r="BC53" i="6"/>
  <c r="BC61" i="6"/>
  <c r="BC6" i="6"/>
  <c r="BC14" i="6"/>
  <c r="BC22" i="6"/>
  <c r="BC30" i="6"/>
  <c r="BC39" i="6"/>
  <c r="BC48" i="6"/>
  <c r="BC56" i="6"/>
  <c r="BC64" i="6"/>
  <c r="BC71" i="6"/>
  <c r="BC83" i="6"/>
  <c r="BC9" i="6"/>
  <c r="BC17" i="6"/>
  <c r="BC25" i="6"/>
  <c r="BC34" i="6"/>
  <c r="BC42" i="6"/>
  <c r="BC51" i="6"/>
  <c r="BC59" i="6"/>
  <c r="BC67" i="6"/>
  <c r="BC12" i="6"/>
  <c r="BC20" i="6"/>
  <c r="BC28" i="6"/>
  <c r="BC37" i="6"/>
  <c r="BC46" i="6"/>
  <c r="BC54" i="6"/>
  <c r="BC62" i="6"/>
  <c r="BC70" i="6"/>
  <c r="BC80" i="6"/>
  <c r="BC91" i="6"/>
  <c r="BC7" i="6"/>
  <c r="BC15" i="6"/>
  <c r="BC23" i="6"/>
  <c r="BC32" i="6"/>
  <c r="BC40" i="6"/>
  <c r="BC49" i="6"/>
  <c r="BC57" i="6"/>
  <c r="BC65" i="6"/>
  <c r="BC10" i="6"/>
  <c r="BC18" i="6"/>
  <c r="BC26" i="6"/>
  <c r="BC35" i="6"/>
  <c r="BC43" i="6"/>
  <c r="BC52" i="6"/>
  <c r="BC60" i="6"/>
  <c r="BC68" i="6"/>
  <c r="BC78" i="6"/>
  <c r="BC13" i="6"/>
  <c r="BC21" i="6"/>
  <c r="BC29" i="6"/>
  <c r="BC38" i="6"/>
  <c r="BC47" i="6"/>
  <c r="BC55" i="6"/>
  <c r="BC63" i="6"/>
  <c r="BC72" i="6"/>
  <c r="BC8" i="6"/>
  <c r="BC16" i="6"/>
  <c r="BC24" i="6"/>
  <c r="BC33" i="6"/>
  <c r="BC41" i="6"/>
  <c r="BC50" i="6"/>
  <c r="BC58" i="6"/>
  <c r="BC66" i="6"/>
  <c r="BC76" i="6"/>
  <c r="BC85" i="6"/>
  <c r="BC87" i="6"/>
  <c r="BC99" i="6"/>
  <c r="BC107" i="6"/>
  <c r="BC114" i="6"/>
  <c r="BC122" i="6"/>
  <c r="BC130" i="6"/>
  <c r="BC139" i="6"/>
  <c r="BC147" i="6"/>
  <c r="BC157" i="6"/>
  <c r="BC88" i="6"/>
  <c r="BC94" i="6"/>
  <c r="BC102" i="6"/>
  <c r="BC110" i="6"/>
  <c r="BC117" i="6"/>
  <c r="BC125" i="6"/>
  <c r="BC133" i="6"/>
  <c r="BC69" i="6"/>
  <c r="BC97" i="6"/>
  <c r="BC105" i="6"/>
  <c r="BC120" i="6"/>
  <c r="BC128" i="6"/>
  <c r="BC136" i="6"/>
  <c r="BC145" i="6"/>
  <c r="BC153" i="6"/>
  <c r="BC162" i="6"/>
  <c r="BC170" i="6"/>
  <c r="BC178" i="6"/>
  <c r="BC100" i="6"/>
  <c r="BC108" i="6"/>
  <c r="BC115" i="6"/>
  <c r="BC123" i="6"/>
  <c r="BC131" i="6"/>
  <c r="BC140" i="6"/>
  <c r="BC148" i="6"/>
  <c r="BC156" i="6"/>
  <c r="BC165" i="6"/>
  <c r="BC77" i="6"/>
  <c r="BC82" i="6"/>
  <c r="BC84" i="6"/>
  <c r="BC92" i="6"/>
  <c r="BC95" i="6"/>
  <c r="BC103" i="6"/>
  <c r="BC111" i="6"/>
  <c r="BC118" i="6"/>
  <c r="BC126" i="6"/>
  <c r="BC134" i="6"/>
  <c r="BC143" i="6"/>
  <c r="BC151" i="6"/>
  <c r="BC160" i="6"/>
  <c r="BC168" i="6"/>
  <c r="BC176" i="6"/>
  <c r="BC98" i="6"/>
  <c r="BC106" i="6"/>
  <c r="BC113" i="6"/>
  <c r="BC121" i="6"/>
  <c r="BC129" i="6"/>
  <c r="BC137" i="6"/>
  <c r="BC93" i="6"/>
  <c r="BC101" i="6"/>
  <c r="BC109" i="6"/>
  <c r="BC116" i="6"/>
  <c r="BC124" i="6"/>
  <c r="BC132" i="6"/>
  <c r="BC141" i="6"/>
  <c r="BC149" i="6"/>
  <c r="BC158" i="6"/>
  <c r="BC166" i="6"/>
  <c r="BC174" i="6"/>
  <c r="BC119" i="6"/>
  <c r="BC155" i="6"/>
  <c r="BC175" i="6"/>
  <c r="BC177" i="6"/>
  <c r="BC185" i="6"/>
  <c r="BC194" i="6"/>
  <c r="BC164" i="6"/>
  <c r="BC112" i="6"/>
  <c r="BC161" i="6"/>
  <c r="BC190" i="6"/>
  <c r="BC196" i="6"/>
  <c r="BC79" i="6"/>
  <c r="BC104" i="6"/>
  <c r="BC142" i="6"/>
  <c r="BC182" i="6"/>
  <c r="BC192" i="6"/>
  <c r="BC171" i="6"/>
  <c r="BC96" i="6"/>
  <c r="BC146" i="6"/>
  <c r="BC179" i="6"/>
  <c r="BC186" i="6"/>
  <c r="BC195" i="6"/>
  <c r="BC187" i="6"/>
  <c r="BC173" i="6"/>
  <c r="BC152" i="6"/>
  <c r="BC159" i="6"/>
  <c r="BC180" i="6"/>
  <c r="BC189" i="6"/>
  <c r="BC172" i="6"/>
  <c r="BC181" i="6"/>
  <c r="BC86" i="6"/>
  <c r="BC163" i="6"/>
  <c r="BC167" i="6"/>
  <c r="BC169" i="6"/>
  <c r="BC184" i="6"/>
  <c r="BC193" i="6"/>
  <c r="BC191" i="6"/>
  <c r="BC135" i="6"/>
  <c r="BC127" i="6"/>
  <c r="BC144" i="6"/>
  <c r="BC150" i="6"/>
  <c r="K17" i="21"/>
  <c r="K27" i="21" s="1"/>
  <c r="L17" i="21"/>
  <c r="L27" i="21" s="1"/>
  <c r="I17" i="21"/>
  <c r="I27" i="21" s="1"/>
  <c r="H17" i="21"/>
  <c r="H27" i="21" s="1"/>
  <c r="G17" i="21"/>
  <c r="G27" i="21" s="1"/>
  <c r="J17" i="21"/>
  <c r="J27" i="21" s="1"/>
  <c r="M17" i="21"/>
  <c r="M27" i="21" s="1"/>
  <c r="T43" i="30" l="1"/>
  <c r="R43" i="30"/>
  <c r="V43" i="30"/>
  <c r="N43" i="30"/>
  <c r="U43" i="30"/>
  <c r="W43" i="30"/>
  <c r="Q43" i="30"/>
  <c r="F12" i="31"/>
  <c r="F13" i="31" s="1"/>
  <c r="F14" i="31"/>
  <c r="F15" i="31" s="1"/>
  <c r="D15" i="31"/>
  <c r="D47" i="30" s="1"/>
  <c r="O43" i="30"/>
  <c r="D2" i="30"/>
  <c r="D43" i="30"/>
  <c r="Z4" i="20"/>
  <c r="M20" i="20" s="1"/>
  <c r="V4" i="20"/>
  <c r="I20" i="20" s="1"/>
  <c r="AD4" i="20"/>
  <c r="Q20" i="20" s="1"/>
  <c r="AC4" i="20"/>
  <c r="P20" i="20" s="1"/>
  <c r="S4" i="20"/>
  <c r="F20" i="20" s="1"/>
  <c r="T4" i="20"/>
  <c r="G20" i="20" s="1"/>
  <c r="U4" i="20"/>
  <c r="H20" i="20" s="1"/>
  <c r="W4" i="20"/>
  <c r="J20" i="20" s="1"/>
  <c r="X4" i="20"/>
  <c r="K20" i="20" s="1"/>
  <c r="AA4" i="20"/>
  <c r="N20" i="20" s="1"/>
  <c r="AB4" i="20"/>
  <c r="O20" i="20" s="1"/>
  <c r="Y4" i="20"/>
  <c r="L20" i="20" s="1"/>
  <c r="F10" i="5"/>
  <c r="G10" i="5"/>
  <c r="H10" i="5"/>
  <c r="I10" i="5"/>
  <c r="J10" i="5"/>
  <c r="K10" i="5"/>
  <c r="L10" i="5"/>
  <c r="M10" i="5"/>
  <c r="N10" i="5"/>
  <c r="O10" i="5"/>
  <c r="P10" i="5"/>
  <c r="Q10" i="5"/>
  <c r="E10" i="5"/>
  <c r="M6" i="5"/>
  <c r="N6" i="5"/>
  <c r="O6" i="5"/>
  <c r="P6" i="5"/>
  <c r="Q6" i="5"/>
  <c r="E8" i="5"/>
  <c r="F8" i="5"/>
  <c r="G8" i="5"/>
  <c r="H8" i="5"/>
  <c r="I8" i="5"/>
  <c r="J8" i="5"/>
  <c r="K8" i="5"/>
  <c r="L8" i="5"/>
  <c r="M8" i="5"/>
  <c r="N8" i="5"/>
  <c r="O8" i="5"/>
  <c r="P8" i="5"/>
  <c r="Q8" i="5"/>
  <c r="F38" i="5"/>
  <c r="G38" i="5"/>
  <c r="E38" i="5"/>
  <c r="E39" i="5"/>
  <c r="E41" i="5"/>
  <c r="E42" i="5"/>
  <c r="E45" i="5"/>
  <c r="E47" i="5"/>
  <c r="E48" i="5"/>
  <c r="E51" i="5"/>
  <c r="E53" i="5"/>
  <c r="E54" i="5"/>
  <c r="E56" i="5"/>
  <c r="E57" i="5"/>
  <c r="E59" i="5"/>
  <c r="E60" i="5"/>
  <c r="F32" i="5"/>
  <c r="G32" i="5"/>
  <c r="H32" i="5"/>
  <c r="I32" i="5"/>
  <c r="J32" i="5"/>
  <c r="K32" i="5"/>
  <c r="L32" i="5"/>
  <c r="M32" i="5"/>
  <c r="N32" i="5"/>
  <c r="O32" i="5"/>
  <c r="P32" i="5"/>
  <c r="Q32" i="5"/>
  <c r="F33" i="5"/>
  <c r="G33" i="5"/>
  <c r="H33" i="5"/>
  <c r="I33" i="5"/>
  <c r="J33" i="5"/>
  <c r="K33" i="5"/>
  <c r="L33" i="5"/>
  <c r="M33" i="5"/>
  <c r="N33" i="5"/>
  <c r="O33" i="5"/>
  <c r="P33" i="5"/>
  <c r="Q33" i="5"/>
  <c r="E33" i="5"/>
  <c r="E32" i="5"/>
  <c r="F31" i="5"/>
  <c r="G31" i="5"/>
  <c r="H31" i="5"/>
  <c r="I31" i="5"/>
  <c r="J31" i="5"/>
  <c r="K31" i="5"/>
  <c r="L31" i="5"/>
  <c r="M31" i="5"/>
  <c r="N31" i="5"/>
  <c r="O31" i="5"/>
  <c r="P31" i="5"/>
  <c r="Q31" i="5"/>
  <c r="E31" i="5"/>
  <c r="J47" i="30" l="1"/>
  <c r="I47" i="30"/>
  <c r="H47" i="30"/>
  <c r="G47" i="30"/>
  <c r="F47" i="30"/>
  <c r="L47" i="30"/>
  <c r="M47" i="30"/>
  <c r="E47" i="30"/>
  <c r="K47" i="30"/>
  <c r="G14" i="31"/>
  <c r="AM183" i="6"/>
  <c r="AM202" i="6"/>
  <c r="AM201" i="6"/>
  <c r="AM74" i="6"/>
  <c r="AM89" i="6"/>
  <c r="AM199" i="6"/>
  <c r="AM75" i="6"/>
  <c r="AM73" i="6"/>
  <c r="AM198" i="6"/>
  <c r="AM90" i="6"/>
  <c r="AM200" i="6"/>
  <c r="AM31" i="6"/>
  <c r="AM81" i="6"/>
  <c r="AM45" i="6"/>
  <c r="AM188" i="6"/>
  <c r="BQ188" i="6"/>
  <c r="CQ188" i="6" s="1"/>
  <c r="BQ183" i="6"/>
  <c r="CQ183" i="6" s="1"/>
  <c r="BQ199" i="6"/>
  <c r="CQ199" i="6" s="1"/>
  <c r="BQ90" i="6"/>
  <c r="CQ90" i="6" s="1"/>
  <c r="BQ202" i="6"/>
  <c r="CQ202" i="6" s="1"/>
  <c r="BQ89" i="6"/>
  <c r="CQ89" i="6" s="1"/>
  <c r="BQ73" i="6"/>
  <c r="CQ73" i="6" s="1"/>
  <c r="BQ75" i="6"/>
  <c r="CQ75" i="6" s="1"/>
  <c r="BQ198" i="6"/>
  <c r="CQ198" i="6" s="1"/>
  <c r="BQ200" i="6"/>
  <c r="CQ200" i="6" s="1"/>
  <c r="BQ74" i="6"/>
  <c r="CQ74" i="6" s="1"/>
  <c r="BQ31" i="6"/>
  <c r="CQ31" i="6" s="1"/>
  <c r="BQ81" i="6"/>
  <c r="CQ81" i="6" s="1"/>
  <c r="BQ45" i="6"/>
  <c r="CQ45" i="6" s="1"/>
  <c r="BQ201" i="6"/>
  <c r="CQ201" i="6" s="1"/>
  <c r="BD74" i="6"/>
  <c r="BD31" i="6"/>
  <c r="BD73" i="6"/>
  <c r="BD75" i="6"/>
  <c r="BD89" i="6"/>
  <c r="BD183" i="6"/>
  <c r="BD198" i="6"/>
  <c r="BD200" i="6"/>
  <c r="BD202" i="6"/>
  <c r="BD45" i="6"/>
  <c r="BD188" i="6"/>
  <c r="BD201" i="6"/>
  <c r="BD81" i="6"/>
  <c r="BD90" i="6"/>
  <c r="BD199" i="6"/>
  <c r="AS74" i="6"/>
  <c r="AS199" i="6"/>
  <c r="AS73" i="6"/>
  <c r="AS89" i="6"/>
  <c r="AS202" i="6"/>
  <c r="AS75" i="6"/>
  <c r="AS90" i="6"/>
  <c r="AS201" i="6"/>
  <c r="AS198" i="6"/>
  <c r="AS183" i="6"/>
  <c r="AS200" i="6"/>
  <c r="AS31" i="6"/>
  <c r="AS81" i="6"/>
  <c r="AS45" i="6"/>
  <c r="AS188" i="6"/>
  <c r="AL198" i="6"/>
  <c r="AL75" i="6"/>
  <c r="AL90" i="6"/>
  <c r="AL183" i="6"/>
  <c r="AL201" i="6"/>
  <c r="AL74" i="6"/>
  <c r="AL202" i="6"/>
  <c r="AL199" i="6"/>
  <c r="AL89" i="6"/>
  <c r="AL73" i="6"/>
  <c r="AL31" i="6"/>
  <c r="AL200" i="6"/>
  <c r="AL81" i="6"/>
  <c r="AL45" i="6"/>
  <c r="AL188" i="6"/>
  <c r="BE45" i="6"/>
  <c r="BE74" i="6"/>
  <c r="BE81" i="6"/>
  <c r="BE90" i="6"/>
  <c r="BE188" i="6"/>
  <c r="BE199" i="6"/>
  <c r="BE201" i="6"/>
  <c r="BE31" i="6"/>
  <c r="BE73" i="6"/>
  <c r="BE75" i="6"/>
  <c r="BE89" i="6"/>
  <c r="BE183" i="6"/>
  <c r="BE198" i="6"/>
  <c r="BE200" i="6"/>
  <c r="BE202" i="6"/>
  <c r="BP202" i="6"/>
  <c r="CP202" i="6" s="1"/>
  <c r="BP201" i="6"/>
  <c r="CP201" i="6" s="1"/>
  <c r="BP45" i="6"/>
  <c r="CP45" i="6" s="1"/>
  <c r="BP81" i="6"/>
  <c r="CP81" i="6" s="1"/>
  <c r="BP198" i="6"/>
  <c r="CP198" i="6" s="1"/>
  <c r="BP199" i="6"/>
  <c r="CP199" i="6" s="1"/>
  <c r="BP183" i="6"/>
  <c r="CP183" i="6" s="1"/>
  <c r="BP188" i="6"/>
  <c r="CP188" i="6" s="1"/>
  <c r="BP74" i="6"/>
  <c r="CP74" i="6" s="1"/>
  <c r="BP31" i="6"/>
  <c r="CP31" i="6" s="1"/>
  <c r="BP73" i="6"/>
  <c r="CP73" i="6" s="1"/>
  <c r="BP90" i="6"/>
  <c r="CP90" i="6" s="1"/>
  <c r="BP89" i="6"/>
  <c r="CP89" i="6" s="1"/>
  <c r="BP200" i="6"/>
  <c r="CP200" i="6" s="1"/>
  <c r="BP75" i="6"/>
  <c r="CP75" i="6" s="1"/>
  <c r="BP88" i="6"/>
  <c r="CP88" i="6" s="1"/>
  <c r="AK31" i="6"/>
  <c r="AK81" i="6"/>
  <c r="AK201" i="6"/>
  <c r="AK90" i="6"/>
  <c r="AK74" i="6"/>
  <c r="AK199" i="6"/>
  <c r="AK89" i="6"/>
  <c r="AK202" i="6"/>
  <c r="AK198" i="6"/>
  <c r="AK73" i="6"/>
  <c r="AK75" i="6"/>
  <c r="AK183" i="6"/>
  <c r="AK45" i="6"/>
  <c r="AK200" i="6"/>
  <c r="AK188" i="6"/>
  <c r="BO198" i="6"/>
  <c r="CO198" i="6" s="1"/>
  <c r="BO188" i="6"/>
  <c r="CO188" i="6" s="1"/>
  <c r="BO202" i="6"/>
  <c r="CO202" i="6" s="1"/>
  <c r="BO199" i="6"/>
  <c r="CO199" i="6" s="1"/>
  <c r="BO75" i="6"/>
  <c r="CO75" i="6" s="1"/>
  <c r="BO183" i="6"/>
  <c r="CO183" i="6" s="1"/>
  <c r="BO45" i="6"/>
  <c r="CO45" i="6" s="1"/>
  <c r="BO201" i="6"/>
  <c r="CO201" i="6" s="1"/>
  <c r="BO74" i="6"/>
  <c r="CO74" i="6" s="1"/>
  <c r="BO81" i="6"/>
  <c r="CO81" i="6" s="1"/>
  <c r="BO31" i="6"/>
  <c r="CO31" i="6" s="1"/>
  <c r="BO73" i="6"/>
  <c r="CO73" i="6" s="1"/>
  <c r="BO90" i="6"/>
  <c r="CO90" i="6" s="1"/>
  <c r="BO89" i="6"/>
  <c r="CO89" i="6" s="1"/>
  <c r="BO200" i="6"/>
  <c r="CO200" i="6" s="1"/>
  <c r="AJ200" i="6"/>
  <c r="AJ31" i="6"/>
  <c r="AJ188" i="6"/>
  <c r="AJ45" i="6"/>
  <c r="AJ89" i="6"/>
  <c r="AJ74" i="6"/>
  <c r="AJ199" i="6"/>
  <c r="AJ202" i="6"/>
  <c r="AJ73" i="6"/>
  <c r="AJ183" i="6"/>
  <c r="AJ201" i="6"/>
  <c r="AJ75" i="6"/>
  <c r="AJ90" i="6"/>
  <c r="AJ81" i="6"/>
  <c r="AJ198" i="6"/>
  <c r="BN75" i="6"/>
  <c r="CN75" i="6" s="1"/>
  <c r="BN74" i="6"/>
  <c r="CN74" i="6" s="1"/>
  <c r="BN188" i="6"/>
  <c r="CN188" i="6" s="1"/>
  <c r="BN183" i="6"/>
  <c r="CN183" i="6" s="1"/>
  <c r="BN90" i="6"/>
  <c r="CN90" i="6" s="1"/>
  <c r="BN199" i="6"/>
  <c r="CN199" i="6" s="1"/>
  <c r="BN202" i="6"/>
  <c r="CN202" i="6" s="1"/>
  <c r="BN89" i="6"/>
  <c r="CN89" i="6" s="1"/>
  <c r="BN31" i="6"/>
  <c r="CN31" i="6" s="1"/>
  <c r="BN73" i="6"/>
  <c r="CN73" i="6" s="1"/>
  <c r="BN45" i="6"/>
  <c r="CN45" i="6" s="1"/>
  <c r="BN200" i="6"/>
  <c r="CN200" i="6" s="1"/>
  <c r="BN201" i="6"/>
  <c r="CN201" i="6" s="1"/>
  <c r="BN198" i="6"/>
  <c r="CN198" i="6" s="1"/>
  <c r="BN81" i="6"/>
  <c r="CN81" i="6" s="1"/>
  <c r="AI45" i="6"/>
  <c r="AI188" i="6"/>
  <c r="AI74" i="6"/>
  <c r="AI198" i="6"/>
  <c r="AI73" i="6"/>
  <c r="AI202" i="6"/>
  <c r="AI183" i="6"/>
  <c r="AI199" i="6"/>
  <c r="AI200" i="6"/>
  <c r="AI75" i="6"/>
  <c r="AI89" i="6"/>
  <c r="AI201" i="6"/>
  <c r="AI81" i="6"/>
  <c r="AI90" i="6"/>
  <c r="AI31" i="6"/>
  <c r="BM200" i="6"/>
  <c r="CM200" i="6" s="1"/>
  <c r="BM90" i="6"/>
  <c r="CM90" i="6" s="1"/>
  <c r="BM202" i="6"/>
  <c r="CM202" i="6" s="1"/>
  <c r="BM75" i="6"/>
  <c r="CM75" i="6" s="1"/>
  <c r="BM201" i="6"/>
  <c r="CM201" i="6" s="1"/>
  <c r="BM31" i="6"/>
  <c r="CM31" i="6" s="1"/>
  <c r="BM188" i="6"/>
  <c r="CM188" i="6" s="1"/>
  <c r="BM199" i="6"/>
  <c r="CM199" i="6" s="1"/>
  <c r="BM45" i="6"/>
  <c r="CM45" i="6" s="1"/>
  <c r="BM81" i="6"/>
  <c r="CM81" i="6" s="1"/>
  <c r="BM73" i="6"/>
  <c r="CM73" i="6" s="1"/>
  <c r="BM183" i="6"/>
  <c r="CM183" i="6" s="1"/>
  <c r="BM89" i="6"/>
  <c r="CM89" i="6" s="1"/>
  <c r="BM198" i="6"/>
  <c r="CM198" i="6" s="1"/>
  <c r="BM74" i="6"/>
  <c r="CM74" i="6" s="1"/>
  <c r="BM88" i="6"/>
  <c r="CM88" i="6" s="1"/>
  <c r="AP198" i="6"/>
  <c r="AP89" i="6"/>
  <c r="AP199" i="6"/>
  <c r="AP201" i="6"/>
  <c r="AP74" i="6"/>
  <c r="AP90" i="6"/>
  <c r="AP73" i="6"/>
  <c r="AP202" i="6"/>
  <c r="AP200" i="6"/>
  <c r="AP75" i="6"/>
  <c r="AP183" i="6"/>
  <c r="AP31" i="6"/>
  <c r="AP81" i="6"/>
  <c r="AP45" i="6"/>
  <c r="AP188" i="6"/>
  <c r="BT81" i="6"/>
  <c r="CT81" i="6" s="1"/>
  <c r="BT74" i="6"/>
  <c r="CT74" i="6" s="1"/>
  <c r="BT188" i="6"/>
  <c r="CT188" i="6" s="1"/>
  <c r="BT198" i="6"/>
  <c r="CT198" i="6" s="1"/>
  <c r="BT90" i="6"/>
  <c r="CT90" i="6" s="1"/>
  <c r="BT183" i="6"/>
  <c r="CT183" i="6" s="1"/>
  <c r="BT201" i="6"/>
  <c r="CT201" i="6" s="1"/>
  <c r="BT75" i="6"/>
  <c r="CT75" i="6" s="1"/>
  <c r="BT45" i="6"/>
  <c r="CT45" i="6" s="1"/>
  <c r="BT73" i="6"/>
  <c r="CT73" i="6" s="1"/>
  <c r="BT199" i="6"/>
  <c r="CT199" i="6" s="1"/>
  <c r="BT31" i="6"/>
  <c r="CT31" i="6" s="1"/>
  <c r="BT89" i="6"/>
  <c r="CT89" i="6" s="1"/>
  <c r="BT200" i="6"/>
  <c r="CT200" i="6" s="1"/>
  <c r="BT202" i="6"/>
  <c r="CT202" i="6" s="1"/>
  <c r="BL202" i="6"/>
  <c r="CL202" i="6" s="1"/>
  <c r="BL200" i="6"/>
  <c r="CL200" i="6" s="1"/>
  <c r="BL75" i="6"/>
  <c r="CL75" i="6" s="1"/>
  <c r="BL81" i="6"/>
  <c r="CL81" i="6" s="1"/>
  <c r="BL183" i="6"/>
  <c r="CL183" i="6" s="1"/>
  <c r="BL45" i="6"/>
  <c r="CL45" i="6" s="1"/>
  <c r="BL198" i="6"/>
  <c r="CL198" i="6" s="1"/>
  <c r="BL90" i="6"/>
  <c r="CL90" i="6" s="1"/>
  <c r="BL199" i="6"/>
  <c r="CL199" i="6" s="1"/>
  <c r="BL188" i="6"/>
  <c r="CL188" i="6" s="1"/>
  <c r="BL89" i="6"/>
  <c r="CL89" i="6" s="1"/>
  <c r="BL201" i="6"/>
  <c r="CL201" i="6" s="1"/>
  <c r="BL73" i="6"/>
  <c r="CL73" i="6" s="1"/>
  <c r="BL31" i="6"/>
  <c r="CL31" i="6" s="1"/>
  <c r="BL74" i="6"/>
  <c r="CL74" i="6" s="1"/>
  <c r="AT183" i="6"/>
  <c r="AT201" i="6"/>
  <c r="AT202" i="6"/>
  <c r="AT73" i="6"/>
  <c r="AT74" i="6"/>
  <c r="AT75" i="6"/>
  <c r="AT90" i="6"/>
  <c r="AT198" i="6"/>
  <c r="AT89" i="6"/>
  <c r="AT199" i="6"/>
  <c r="AT31" i="6"/>
  <c r="AT200" i="6"/>
  <c r="AT81" i="6"/>
  <c r="AT45" i="6"/>
  <c r="AT188" i="6"/>
  <c r="BJ75" i="6"/>
  <c r="CJ75" i="6" s="1"/>
  <c r="BJ74" i="6"/>
  <c r="CJ74" i="6" s="1"/>
  <c r="BJ188" i="6"/>
  <c r="CJ188" i="6" s="1"/>
  <c r="BJ73" i="6"/>
  <c r="CJ73" i="6" s="1"/>
  <c r="BJ201" i="6"/>
  <c r="CJ201" i="6" s="1"/>
  <c r="BJ81" i="6"/>
  <c r="CJ81" i="6" s="1"/>
  <c r="BJ200" i="6"/>
  <c r="CJ200" i="6" s="1"/>
  <c r="BJ31" i="6"/>
  <c r="CJ31" i="6" s="1"/>
  <c r="BJ202" i="6"/>
  <c r="CJ202" i="6" s="1"/>
  <c r="BJ89" i="6"/>
  <c r="CJ89" i="6" s="1"/>
  <c r="BJ183" i="6"/>
  <c r="CJ183" i="6" s="1"/>
  <c r="BJ199" i="6"/>
  <c r="CJ199" i="6" s="1"/>
  <c r="BJ198" i="6"/>
  <c r="CJ198" i="6" s="1"/>
  <c r="BJ45" i="6"/>
  <c r="CJ45" i="6" s="1"/>
  <c r="BJ90" i="6"/>
  <c r="CJ90" i="6" s="1"/>
  <c r="AR183" i="6"/>
  <c r="AR201" i="6"/>
  <c r="AR74" i="6"/>
  <c r="AR90" i="6"/>
  <c r="AR200" i="6"/>
  <c r="AR73" i="6"/>
  <c r="AR199" i="6"/>
  <c r="AR89" i="6"/>
  <c r="AR75" i="6"/>
  <c r="AR198" i="6"/>
  <c r="AR31" i="6"/>
  <c r="AR202" i="6"/>
  <c r="AR81" i="6"/>
  <c r="AR45" i="6"/>
  <c r="AR188" i="6"/>
  <c r="AQ202" i="6"/>
  <c r="AQ75" i="6"/>
  <c r="AQ201" i="6"/>
  <c r="AQ90" i="6"/>
  <c r="AQ183" i="6"/>
  <c r="AQ73" i="6"/>
  <c r="AQ89" i="6"/>
  <c r="AQ198" i="6"/>
  <c r="AQ74" i="6"/>
  <c r="AQ199" i="6"/>
  <c r="AQ200" i="6"/>
  <c r="AQ31" i="6"/>
  <c r="AQ81" i="6"/>
  <c r="AQ45" i="6"/>
  <c r="AQ188" i="6"/>
  <c r="BU81" i="6"/>
  <c r="CU81" i="6" s="1"/>
  <c r="BU188" i="6"/>
  <c r="CU188" i="6" s="1"/>
  <c r="BU31" i="6"/>
  <c r="CU31" i="6" s="1"/>
  <c r="BU183" i="6"/>
  <c r="CU183" i="6" s="1"/>
  <c r="BU89" i="6"/>
  <c r="CU89" i="6" s="1"/>
  <c r="BU201" i="6"/>
  <c r="CU201" i="6" s="1"/>
  <c r="BU200" i="6"/>
  <c r="CU200" i="6" s="1"/>
  <c r="BU199" i="6"/>
  <c r="CU199" i="6" s="1"/>
  <c r="BU202" i="6"/>
  <c r="CU202" i="6" s="1"/>
  <c r="BU74" i="6"/>
  <c r="CU74" i="6" s="1"/>
  <c r="BU45" i="6"/>
  <c r="CU45" i="6" s="1"/>
  <c r="BU198" i="6"/>
  <c r="CU198" i="6" s="1"/>
  <c r="BU90" i="6"/>
  <c r="CU90" i="6" s="1"/>
  <c r="BU75" i="6"/>
  <c r="CU75" i="6" s="1"/>
  <c r="BU73" i="6"/>
  <c r="CU73" i="6" s="1"/>
  <c r="AO90" i="6"/>
  <c r="AO202" i="6"/>
  <c r="AO200" i="6"/>
  <c r="AO183" i="6"/>
  <c r="AO89" i="6"/>
  <c r="AO31" i="6"/>
  <c r="AO198" i="6"/>
  <c r="AO199" i="6"/>
  <c r="AO74" i="6"/>
  <c r="AO73" i="6"/>
  <c r="AO75" i="6"/>
  <c r="AO201" i="6"/>
  <c r="AO81" i="6"/>
  <c r="AO188" i="6"/>
  <c r="AO45" i="6"/>
  <c r="BG201" i="6"/>
  <c r="BG45" i="6"/>
  <c r="BG74" i="6"/>
  <c r="BG81" i="6"/>
  <c r="BG90" i="6"/>
  <c r="BG188" i="6"/>
  <c r="BG199" i="6"/>
  <c r="BG31" i="6"/>
  <c r="BG73" i="6"/>
  <c r="BG75" i="6"/>
  <c r="BG89" i="6"/>
  <c r="BG183" i="6"/>
  <c r="BG198" i="6"/>
  <c r="BG200" i="6"/>
  <c r="BG202" i="6"/>
  <c r="BS75" i="6"/>
  <c r="CS75" i="6" s="1"/>
  <c r="BS202" i="6"/>
  <c r="CS202" i="6" s="1"/>
  <c r="BS183" i="6"/>
  <c r="CS183" i="6" s="1"/>
  <c r="BS199" i="6"/>
  <c r="CS199" i="6" s="1"/>
  <c r="BS31" i="6"/>
  <c r="CS31" i="6" s="1"/>
  <c r="BS89" i="6"/>
  <c r="CS89" i="6" s="1"/>
  <c r="BS201" i="6"/>
  <c r="CS201" i="6" s="1"/>
  <c r="BS74" i="6"/>
  <c r="CS74" i="6" s="1"/>
  <c r="BS188" i="6"/>
  <c r="CS188" i="6" s="1"/>
  <c r="BS200" i="6"/>
  <c r="CS200" i="6" s="1"/>
  <c r="BS81" i="6"/>
  <c r="CS81" i="6" s="1"/>
  <c r="BS45" i="6"/>
  <c r="CS45" i="6" s="1"/>
  <c r="BS73" i="6"/>
  <c r="CS73" i="6" s="1"/>
  <c r="BS90" i="6"/>
  <c r="CS90" i="6" s="1"/>
  <c r="BS198" i="6"/>
  <c r="CS198" i="6" s="1"/>
  <c r="BK188" i="6"/>
  <c r="CK188" i="6" s="1"/>
  <c r="BK198" i="6"/>
  <c r="CK198" i="6" s="1"/>
  <c r="BK75" i="6"/>
  <c r="CK75" i="6" s="1"/>
  <c r="BK73" i="6"/>
  <c r="CK73" i="6" s="1"/>
  <c r="BK90" i="6"/>
  <c r="CK90" i="6" s="1"/>
  <c r="BK200" i="6"/>
  <c r="CK200" i="6" s="1"/>
  <c r="BK183" i="6"/>
  <c r="CK183" i="6" s="1"/>
  <c r="BK81" i="6"/>
  <c r="CK81" i="6" s="1"/>
  <c r="BK74" i="6"/>
  <c r="CK74" i="6" s="1"/>
  <c r="BK199" i="6"/>
  <c r="CK199" i="6" s="1"/>
  <c r="BK89" i="6"/>
  <c r="CK89" i="6" s="1"/>
  <c r="BK201" i="6"/>
  <c r="CK201" i="6" s="1"/>
  <c r="BK202" i="6"/>
  <c r="CK202" i="6" s="1"/>
  <c r="BK45" i="6"/>
  <c r="CK45" i="6" s="1"/>
  <c r="BK31" i="6"/>
  <c r="CK31" i="6" s="1"/>
  <c r="AN201" i="6"/>
  <c r="AN183" i="6"/>
  <c r="AN198" i="6"/>
  <c r="AN89" i="6"/>
  <c r="AN199" i="6"/>
  <c r="AN74" i="6"/>
  <c r="AN73" i="6"/>
  <c r="AN90" i="6"/>
  <c r="AN75" i="6"/>
  <c r="AN202" i="6"/>
  <c r="AN31" i="6"/>
  <c r="AN200" i="6"/>
  <c r="AN81" i="6"/>
  <c r="AN188" i="6"/>
  <c r="AN45" i="6"/>
  <c r="BF73" i="6"/>
  <c r="BF183" i="6"/>
  <c r="BF202" i="6"/>
  <c r="BF45" i="6"/>
  <c r="BF74" i="6"/>
  <c r="BF81" i="6"/>
  <c r="BF90" i="6"/>
  <c r="BF188" i="6"/>
  <c r="BF199" i="6"/>
  <c r="BF201" i="6"/>
  <c r="BF75" i="6"/>
  <c r="BF198" i="6"/>
  <c r="BF31" i="6"/>
  <c r="BF89" i="6"/>
  <c r="BF200" i="6"/>
  <c r="BR90" i="6"/>
  <c r="CR90" i="6" s="1"/>
  <c r="BR188" i="6"/>
  <c r="CR188" i="6" s="1"/>
  <c r="BR73" i="6"/>
  <c r="CR73" i="6" s="1"/>
  <c r="BR31" i="6"/>
  <c r="CR31" i="6" s="1"/>
  <c r="BR75" i="6"/>
  <c r="CR75" i="6" s="1"/>
  <c r="BR81" i="6"/>
  <c r="CR81" i="6" s="1"/>
  <c r="BR202" i="6"/>
  <c r="CR202" i="6" s="1"/>
  <c r="BR89" i="6"/>
  <c r="CR89" i="6" s="1"/>
  <c r="BR200" i="6"/>
  <c r="CR200" i="6" s="1"/>
  <c r="BR198" i="6"/>
  <c r="CR198" i="6" s="1"/>
  <c r="BR45" i="6"/>
  <c r="CR45" i="6" s="1"/>
  <c r="BR183" i="6"/>
  <c r="CR183" i="6" s="1"/>
  <c r="BR74" i="6"/>
  <c r="CR74" i="6" s="1"/>
  <c r="BR199" i="6"/>
  <c r="CR199" i="6" s="1"/>
  <c r="BR201" i="6"/>
  <c r="CR201" i="6" s="1"/>
  <c r="BR88" i="6"/>
  <c r="CR88" i="6" s="1"/>
  <c r="AN197" i="6"/>
  <c r="AN154" i="6"/>
  <c r="BR154" i="6"/>
  <c r="CR154" i="6" s="1"/>
  <c r="BR197" i="6"/>
  <c r="CR197" i="6" s="1"/>
  <c r="BR189" i="6"/>
  <c r="CR189" i="6" s="1"/>
  <c r="BR114" i="6"/>
  <c r="CR114" i="6" s="1"/>
  <c r="BR23" i="6"/>
  <c r="CR23" i="6" s="1"/>
  <c r="BR106" i="6"/>
  <c r="CR106" i="6" s="1"/>
  <c r="BR98" i="6"/>
  <c r="CR98" i="6" s="1"/>
  <c r="BR192" i="6"/>
  <c r="CR192" i="6" s="1"/>
  <c r="BR167" i="6"/>
  <c r="CR167" i="6" s="1"/>
  <c r="BR180" i="6"/>
  <c r="CR180" i="6" s="1"/>
  <c r="BR169" i="6"/>
  <c r="CR169" i="6" s="1"/>
  <c r="BR139" i="6"/>
  <c r="CR139" i="6" s="1"/>
  <c r="BR121" i="6"/>
  <c r="CR121" i="6" s="1"/>
  <c r="BR99" i="6"/>
  <c r="CR99" i="6" s="1"/>
  <c r="BR149" i="6"/>
  <c r="CR149" i="6" s="1"/>
  <c r="BR173" i="6"/>
  <c r="CR173" i="6" s="1"/>
  <c r="BR112" i="6"/>
  <c r="CR112" i="6" s="1"/>
  <c r="BR130" i="6"/>
  <c r="CR130" i="6" s="1"/>
  <c r="BR65" i="6"/>
  <c r="CR65" i="6" s="1"/>
  <c r="BR40" i="6"/>
  <c r="CR40" i="6" s="1"/>
  <c r="BR195" i="6"/>
  <c r="CR195" i="6" s="1"/>
  <c r="BR186" i="6"/>
  <c r="CR186" i="6" s="1"/>
  <c r="BR107" i="6"/>
  <c r="CR107" i="6" s="1"/>
  <c r="BR15" i="6"/>
  <c r="CR15" i="6" s="1"/>
  <c r="BR120" i="6"/>
  <c r="CR120" i="6" s="1"/>
  <c r="BR83" i="6"/>
  <c r="CR83" i="6" s="1"/>
  <c r="BR182" i="6"/>
  <c r="CR182" i="6" s="1"/>
  <c r="BR57" i="6"/>
  <c r="CR57" i="6" s="1"/>
  <c r="BR48" i="6"/>
  <c r="CR48" i="6" s="1"/>
  <c r="BR14" i="6"/>
  <c r="CR14" i="6" s="1"/>
  <c r="BR158" i="6"/>
  <c r="CR158" i="6" s="1"/>
  <c r="BR105" i="6"/>
  <c r="CR105" i="6" s="1"/>
  <c r="BR37" i="6"/>
  <c r="CR37" i="6" s="1"/>
  <c r="BR108" i="6"/>
  <c r="CR108" i="6" s="1"/>
  <c r="BR177" i="6"/>
  <c r="CR177" i="6" s="1"/>
  <c r="BR129" i="6"/>
  <c r="CR129" i="6" s="1"/>
  <c r="BR32" i="6"/>
  <c r="CR32" i="6" s="1"/>
  <c r="BR142" i="6"/>
  <c r="CR142" i="6" s="1"/>
  <c r="BR113" i="6"/>
  <c r="CR113" i="6" s="1"/>
  <c r="BR8" i="6"/>
  <c r="CR8" i="6" s="1"/>
  <c r="BR71" i="6"/>
  <c r="CR71" i="6" s="1"/>
  <c r="BR30" i="6"/>
  <c r="CR30" i="6" s="1"/>
  <c r="BR174" i="6"/>
  <c r="CR174" i="6" s="1"/>
  <c r="BR55" i="6"/>
  <c r="CR55" i="6" s="1"/>
  <c r="BR161" i="6"/>
  <c r="CR161" i="6" s="1"/>
  <c r="BR91" i="6"/>
  <c r="CR91" i="6" s="1"/>
  <c r="BR84" i="6"/>
  <c r="CR84" i="6" s="1"/>
  <c r="BR49" i="6"/>
  <c r="CR49" i="6" s="1"/>
  <c r="BR39" i="6"/>
  <c r="CR39" i="6" s="1"/>
  <c r="BR7" i="6"/>
  <c r="CR7" i="6" s="1"/>
  <c r="BR144" i="6"/>
  <c r="CR144" i="6" s="1"/>
  <c r="BR72" i="6"/>
  <c r="CR72" i="6" s="1"/>
  <c r="BR171" i="6"/>
  <c r="CR171" i="6" s="1"/>
  <c r="BR93" i="6"/>
  <c r="CR93" i="6" s="1"/>
  <c r="BR118" i="6"/>
  <c r="CR118" i="6" s="1"/>
  <c r="BR62" i="6"/>
  <c r="CR62" i="6" s="1"/>
  <c r="BR20" i="6"/>
  <c r="CR20" i="6" s="1"/>
  <c r="BR185" i="6"/>
  <c r="CR185" i="6" s="1"/>
  <c r="BR160" i="6"/>
  <c r="CR160" i="6" s="1"/>
  <c r="BR38" i="6"/>
  <c r="CR38" i="6" s="1"/>
  <c r="BR141" i="6"/>
  <c r="CR141" i="6" s="1"/>
  <c r="BR125" i="6"/>
  <c r="CR125" i="6" s="1"/>
  <c r="BR13" i="6"/>
  <c r="CR13" i="6" s="1"/>
  <c r="BR190" i="6"/>
  <c r="CR190" i="6" s="1"/>
  <c r="BR109" i="6"/>
  <c r="CR109" i="6" s="1"/>
  <c r="BR54" i="6"/>
  <c r="CR54" i="6" s="1"/>
  <c r="BR79" i="6"/>
  <c r="CR79" i="6" s="1"/>
  <c r="BR22" i="6"/>
  <c r="CR22" i="6" s="1"/>
  <c r="BR29" i="6"/>
  <c r="CR29" i="6" s="1"/>
  <c r="BR179" i="6"/>
  <c r="CR179" i="6" s="1"/>
  <c r="BR157" i="6"/>
  <c r="CR157" i="6" s="1"/>
  <c r="BR96" i="6"/>
  <c r="CR96" i="6" s="1"/>
  <c r="BR80" i="6"/>
  <c r="CR80" i="6" s="1"/>
  <c r="BR46" i="6"/>
  <c r="CR46" i="6" s="1"/>
  <c r="BR28" i="6"/>
  <c r="CR28" i="6" s="1"/>
  <c r="BR194" i="6"/>
  <c r="CR194" i="6" s="1"/>
  <c r="BR97" i="6"/>
  <c r="CR97" i="6" s="1"/>
  <c r="BR47" i="6"/>
  <c r="CR47" i="6" s="1"/>
  <c r="BR115" i="6"/>
  <c r="CR115" i="6" s="1"/>
  <c r="BR104" i="6"/>
  <c r="CR104" i="6" s="1"/>
  <c r="BR168" i="6"/>
  <c r="CR168" i="6" s="1"/>
  <c r="BR137" i="6"/>
  <c r="CR137" i="6" s="1"/>
  <c r="BR36" i="6"/>
  <c r="CR36" i="6" s="1"/>
  <c r="BR151" i="6"/>
  <c r="CR151" i="6" s="1"/>
  <c r="BR135" i="6"/>
  <c r="CR135" i="6" s="1"/>
  <c r="BR82" i="6"/>
  <c r="CR82" i="6" s="1"/>
  <c r="BR21" i="6"/>
  <c r="CR21" i="6" s="1"/>
  <c r="BR166" i="6"/>
  <c r="CR166" i="6" s="1"/>
  <c r="BR148" i="6"/>
  <c r="CR148" i="6" s="1"/>
  <c r="BR70" i="6"/>
  <c r="CR70" i="6" s="1"/>
  <c r="BR87" i="6"/>
  <c r="CR87" i="6" s="1"/>
  <c r="BR19" i="6"/>
  <c r="CR19" i="6" s="1"/>
  <c r="BR181" i="6"/>
  <c r="CR181" i="6" s="1"/>
  <c r="BR156" i="6"/>
  <c r="CR156" i="6" s="1"/>
  <c r="BR150" i="6"/>
  <c r="CR150" i="6" s="1"/>
  <c r="BR132" i="6"/>
  <c r="CR132" i="6" s="1"/>
  <c r="BR60" i="6"/>
  <c r="CR60" i="6" s="1"/>
  <c r="BR35" i="6"/>
  <c r="CR35" i="6" s="1"/>
  <c r="BR11" i="6"/>
  <c r="CR11" i="6" s="1"/>
  <c r="BR178" i="6"/>
  <c r="CR178" i="6" s="1"/>
  <c r="BR140" i="6"/>
  <c r="CR140" i="6" s="1"/>
  <c r="BR77" i="6"/>
  <c r="CR77" i="6" s="1"/>
  <c r="BR165" i="6"/>
  <c r="CR165" i="6" s="1"/>
  <c r="BR143" i="6"/>
  <c r="CR143" i="6" s="1"/>
  <c r="BR26" i="6"/>
  <c r="CR26" i="6" s="1"/>
  <c r="BR196" i="6"/>
  <c r="CR196" i="6" s="1"/>
  <c r="BR176" i="6"/>
  <c r="CR176" i="6" s="1"/>
  <c r="BR146" i="6"/>
  <c r="CR146" i="6" s="1"/>
  <c r="BR172" i="6"/>
  <c r="CR172" i="6" s="1"/>
  <c r="BR95" i="6"/>
  <c r="CR95" i="6" s="1"/>
  <c r="BR124" i="6"/>
  <c r="CR124" i="6" s="1"/>
  <c r="BR110" i="6"/>
  <c r="CR110" i="6" s="1"/>
  <c r="BR52" i="6"/>
  <c r="CR52" i="6" s="1"/>
  <c r="BR86" i="6"/>
  <c r="CR86" i="6" s="1"/>
  <c r="BR119" i="6"/>
  <c r="CR119" i="6" s="1"/>
  <c r="BR59" i="6"/>
  <c r="CR59" i="6" s="1"/>
  <c r="BR12" i="6"/>
  <c r="CR12" i="6" s="1"/>
  <c r="BR153" i="6"/>
  <c r="CR153" i="6" s="1"/>
  <c r="BR100" i="6"/>
  <c r="CR100" i="6" s="1"/>
  <c r="BR44" i="6"/>
  <c r="CR44" i="6" s="1"/>
  <c r="BR27" i="6"/>
  <c r="CR27" i="6" s="1"/>
  <c r="BR191" i="6"/>
  <c r="CR191" i="6" s="1"/>
  <c r="BR134" i="6"/>
  <c r="CR134" i="6" s="1"/>
  <c r="BR122" i="6"/>
  <c r="CR122" i="6" s="1"/>
  <c r="BR78" i="6"/>
  <c r="CR78" i="6" s="1"/>
  <c r="BR18" i="6"/>
  <c r="CR18" i="6" s="1"/>
  <c r="BR187" i="6"/>
  <c r="CR187" i="6" s="1"/>
  <c r="BR162" i="6"/>
  <c r="CR162" i="6" s="1"/>
  <c r="BR128" i="6"/>
  <c r="CR128" i="6" s="1"/>
  <c r="BR85" i="6"/>
  <c r="CR85" i="6" s="1"/>
  <c r="BR63" i="6"/>
  <c r="CR63" i="6" s="1"/>
  <c r="BR163" i="6"/>
  <c r="CR163" i="6" s="1"/>
  <c r="BR126" i="6"/>
  <c r="CR126" i="6" s="1"/>
  <c r="BR53" i="6"/>
  <c r="CR53" i="6" s="1"/>
  <c r="BR69" i="6"/>
  <c r="CR69" i="6" s="1"/>
  <c r="BR61" i="6"/>
  <c r="CR61" i="6" s="1"/>
  <c r="BR116" i="6"/>
  <c r="CR116" i="6" s="1"/>
  <c r="BR102" i="6"/>
  <c r="CR102" i="6" s="1"/>
  <c r="BR67" i="6"/>
  <c r="CR67" i="6" s="1"/>
  <c r="BR184" i="6"/>
  <c r="CR184" i="6" s="1"/>
  <c r="BR152" i="6"/>
  <c r="CR152" i="6" s="1"/>
  <c r="BR123" i="6"/>
  <c r="CR123" i="6" s="1"/>
  <c r="BR92" i="6"/>
  <c r="CR92" i="6" s="1"/>
  <c r="BR76" i="6"/>
  <c r="CR76" i="6" s="1"/>
  <c r="BR41" i="6"/>
  <c r="CR41" i="6" s="1"/>
  <c r="BR133" i="6"/>
  <c r="CR133" i="6" s="1"/>
  <c r="BR145" i="6"/>
  <c r="CR145" i="6" s="1"/>
  <c r="BR16" i="6"/>
  <c r="CR16" i="6" s="1"/>
  <c r="BR159" i="6"/>
  <c r="CR159" i="6" s="1"/>
  <c r="BR42" i="6"/>
  <c r="CR42" i="6" s="1"/>
  <c r="BR25" i="6"/>
  <c r="CR25" i="6" s="1"/>
  <c r="BR66" i="6"/>
  <c r="CR66" i="6" s="1"/>
  <c r="BR131" i="6"/>
  <c r="CR131" i="6" s="1"/>
  <c r="BR94" i="6"/>
  <c r="CR94" i="6" s="1"/>
  <c r="BR164" i="6"/>
  <c r="CR164" i="6" s="1"/>
  <c r="BR155" i="6"/>
  <c r="CR155" i="6" s="1"/>
  <c r="BR175" i="6"/>
  <c r="CR175" i="6" s="1"/>
  <c r="BR64" i="6"/>
  <c r="CR64" i="6" s="1"/>
  <c r="BR33" i="6"/>
  <c r="CR33" i="6" s="1"/>
  <c r="BR58" i="6"/>
  <c r="CR58" i="6" s="1"/>
  <c r="BR170" i="6"/>
  <c r="CR170" i="6" s="1"/>
  <c r="BR136" i="6"/>
  <c r="CR136" i="6" s="1"/>
  <c r="BR103" i="6"/>
  <c r="CR103" i="6" s="1"/>
  <c r="BR56" i="6"/>
  <c r="CR56" i="6" s="1"/>
  <c r="BR9" i="6"/>
  <c r="CR9" i="6" s="1"/>
  <c r="BR117" i="6"/>
  <c r="CR117" i="6" s="1"/>
  <c r="BR43" i="6"/>
  <c r="CR43" i="6" s="1"/>
  <c r="BR17" i="6"/>
  <c r="CR17" i="6" s="1"/>
  <c r="BR193" i="6"/>
  <c r="CR193" i="6" s="1"/>
  <c r="BR101" i="6"/>
  <c r="CR101" i="6" s="1"/>
  <c r="BR68" i="6"/>
  <c r="CR68" i="6" s="1"/>
  <c r="BR50" i="6"/>
  <c r="CR50" i="6" s="1"/>
  <c r="BR24" i="6"/>
  <c r="CR24" i="6" s="1"/>
  <c r="BR111" i="6"/>
  <c r="CR111" i="6" s="1"/>
  <c r="BR147" i="6"/>
  <c r="CR147" i="6" s="1"/>
  <c r="BR127" i="6"/>
  <c r="CR127" i="6" s="1"/>
  <c r="BR51" i="6"/>
  <c r="CR51" i="6" s="1"/>
  <c r="BR34" i="6"/>
  <c r="CR34" i="6" s="1"/>
  <c r="BR10" i="6"/>
  <c r="CR10" i="6" s="1"/>
  <c r="AL154" i="6"/>
  <c r="AL197" i="6"/>
  <c r="BJ154" i="6"/>
  <c r="CJ154" i="6" s="1"/>
  <c r="BJ197" i="6"/>
  <c r="CJ197" i="6" s="1"/>
  <c r="BJ129" i="6"/>
  <c r="CJ129" i="6" s="1"/>
  <c r="BJ65" i="6"/>
  <c r="CJ65" i="6" s="1"/>
  <c r="BJ152" i="6"/>
  <c r="CJ152" i="6" s="1"/>
  <c r="BJ88" i="6"/>
  <c r="CJ88" i="6" s="1"/>
  <c r="BJ22" i="6"/>
  <c r="CJ22" i="6" s="1"/>
  <c r="BJ191" i="6"/>
  <c r="CJ191" i="6" s="1"/>
  <c r="BJ121" i="6"/>
  <c r="CJ121" i="6" s="1"/>
  <c r="BJ57" i="6"/>
  <c r="CJ57" i="6" s="1"/>
  <c r="BJ181" i="6"/>
  <c r="CJ181" i="6" s="1"/>
  <c r="BJ113" i="6"/>
  <c r="CJ113" i="6" s="1"/>
  <c r="BJ49" i="6"/>
  <c r="CJ49" i="6" s="1"/>
  <c r="BJ136" i="6"/>
  <c r="CJ136" i="6" s="1"/>
  <c r="BJ71" i="6"/>
  <c r="CJ71" i="6" s="1"/>
  <c r="BJ7" i="6"/>
  <c r="CJ7" i="6" s="1"/>
  <c r="BJ172" i="6"/>
  <c r="CJ172" i="6" s="1"/>
  <c r="BJ107" i="6"/>
  <c r="CJ107" i="6" s="1"/>
  <c r="BJ40" i="6"/>
  <c r="CJ40" i="6" s="1"/>
  <c r="BJ128" i="6"/>
  <c r="CJ128" i="6" s="1"/>
  <c r="BJ64" i="6"/>
  <c r="CJ64" i="6" s="1"/>
  <c r="BJ160" i="6"/>
  <c r="CJ160" i="6" s="1"/>
  <c r="BJ99" i="6"/>
  <c r="CJ99" i="6" s="1"/>
  <c r="BJ32" i="6"/>
  <c r="CJ32" i="6" s="1"/>
  <c r="BJ189" i="6"/>
  <c r="CJ189" i="6" s="1"/>
  <c r="BJ120" i="6"/>
  <c r="CJ120" i="6" s="1"/>
  <c r="BJ56" i="6"/>
  <c r="CJ56" i="6" s="1"/>
  <c r="BJ153" i="6"/>
  <c r="CJ153" i="6" s="1"/>
  <c r="BJ91" i="6"/>
  <c r="CJ91" i="6" s="1"/>
  <c r="BJ23" i="6"/>
  <c r="CJ23" i="6" s="1"/>
  <c r="BJ146" i="6"/>
  <c r="CJ146" i="6" s="1"/>
  <c r="BJ84" i="6"/>
  <c r="CJ84" i="6" s="1"/>
  <c r="BJ15" i="6"/>
  <c r="CJ15" i="6" s="1"/>
  <c r="BJ173" i="6"/>
  <c r="CJ173" i="6" s="1"/>
  <c r="BJ106" i="6"/>
  <c r="CJ106" i="6" s="1"/>
  <c r="BJ39" i="6"/>
  <c r="CJ39" i="6" s="1"/>
  <c r="BJ137" i="6"/>
  <c r="CJ137" i="6" s="1"/>
  <c r="BJ8" i="6"/>
  <c r="CJ8" i="6" s="1"/>
  <c r="BJ159" i="6"/>
  <c r="CJ159" i="6" s="1"/>
  <c r="BJ98" i="6"/>
  <c r="CJ98" i="6" s="1"/>
  <c r="BJ30" i="6"/>
  <c r="CJ30" i="6" s="1"/>
  <c r="BJ14" i="6"/>
  <c r="CJ14" i="6" s="1"/>
  <c r="BJ151" i="6"/>
  <c r="CJ151" i="6" s="1"/>
  <c r="BJ72" i="6"/>
  <c r="CJ72" i="6" s="1"/>
  <c r="BJ165" i="6"/>
  <c r="CJ165" i="6" s="1"/>
  <c r="BJ96" i="6"/>
  <c r="CJ96" i="6" s="1"/>
  <c r="BJ20" i="6"/>
  <c r="CJ20" i="6" s="1"/>
  <c r="BJ144" i="6"/>
  <c r="CJ144" i="6" s="1"/>
  <c r="BJ63" i="6"/>
  <c r="CJ63" i="6" s="1"/>
  <c r="BJ156" i="6"/>
  <c r="CJ156" i="6" s="1"/>
  <c r="BJ80" i="6"/>
  <c r="CJ80" i="6" s="1"/>
  <c r="BJ12" i="6"/>
  <c r="CJ12" i="6" s="1"/>
  <c r="BJ135" i="6"/>
  <c r="CJ135" i="6" s="1"/>
  <c r="BJ55" i="6"/>
  <c r="CJ55" i="6" s="1"/>
  <c r="BJ150" i="6"/>
  <c r="CJ150" i="6" s="1"/>
  <c r="BJ70" i="6"/>
  <c r="CJ70" i="6" s="1"/>
  <c r="BJ145" i="6"/>
  <c r="CJ145" i="6" s="1"/>
  <c r="BJ179" i="6"/>
  <c r="CJ179" i="6" s="1"/>
  <c r="BJ119" i="6"/>
  <c r="CJ119" i="6" s="1"/>
  <c r="BJ38" i="6"/>
  <c r="CJ38" i="6" s="1"/>
  <c r="BJ196" i="6"/>
  <c r="CJ196" i="6" s="1"/>
  <c r="BJ134" i="6"/>
  <c r="CJ134" i="6" s="1"/>
  <c r="BJ54" i="6"/>
  <c r="CJ54" i="6" s="1"/>
  <c r="BJ171" i="6"/>
  <c r="CJ171" i="6" s="1"/>
  <c r="BJ105" i="6"/>
  <c r="CJ105" i="6" s="1"/>
  <c r="BJ29" i="6"/>
  <c r="CJ29" i="6" s="1"/>
  <c r="BJ187" i="6"/>
  <c r="CJ187" i="6" s="1"/>
  <c r="BJ126" i="6"/>
  <c r="CJ126" i="6" s="1"/>
  <c r="BJ46" i="6"/>
  <c r="CJ46" i="6" s="1"/>
  <c r="BJ83" i="6"/>
  <c r="CJ83" i="6" s="1"/>
  <c r="BJ166" i="6"/>
  <c r="CJ166" i="6" s="1"/>
  <c r="BJ97" i="6"/>
  <c r="CJ97" i="6" s="1"/>
  <c r="BJ21" i="6"/>
  <c r="CJ21" i="6" s="1"/>
  <c r="BJ178" i="6"/>
  <c r="CJ178" i="6" s="1"/>
  <c r="BJ118" i="6"/>
  <c r="CJ118" i="6" s="1"/>
  <c r="BJ37" i="6"/>
  <c r="CJ37" i="6" s="1"/>
  <c r="BJ48" i="6"/>
  <c r="CJ48" i="6" s="1"/>
  <c r="BJ158" i="6"/>
  <c r="CJ158" i="6" s="1"/>
  <c r="BJ82" i="6"/>
  <c r="CJ82" i="6" s="1"/>
  <c r="BJ13" i="6"/>
  <c r="CJ13" i="6" s="1"/>
  <c r="BJ170" i="6"/>
  <c r="CJ170" i="6" s="1"/>
  <c r="BJ104" i="6"/>
  <c r="CJ104" i="6" s="1"/>
  <c r="BJ28" i="6"/>
  <c r="CJ28" i="6" s="1"/>
  <c r="BJ47" i="6"/>
  <c r="CJ47" i="6" s="1"/>
  <c r="BJ186" i="6"/>
  <c r="CJ186" i="6" s="1"/>
  <c r="BJ117" i="6"/>
  <c r="CJ117" i="6" s="1"/>
  <c r="BJ61" i="6"/>
  <c r="CJ61" i="6" s="1"/>
  <c r="BJ148" i="6"/>
  <c r="CJ148" i="6" s="1"/>
  <c r="BJ86" i="6"/>
  <c r="CJ86" i="6" s="1"/>
  <c r="BJ18" i="6"/>
  <c r="CJ18" i="6" s="1"/>
  <c r="BJ177" i="6"/>
  <c r="CJ177" i="6" s="1"/>
  <c r="BJ112" i="6"/>
  <c r="CJ112" i="6" s="1"/>
  <c r="BJ53" i="6"/>
  <c r="CJ53" i="6" s="1"/>
  <c r="BJ141" i="6"/>
  <c r="CJ141" i="6" s="1"/>
  <c r="BJ78" i="6"/>
  <c r="CJ78" i="6" s="1"/>
  <c r="BJ11" i="6"/>
  <c r="CJ11" i="6" s="1"/>
  <c r="BJ180" i="6"/>
  <c r="CJ180" i="6" s="1"/>
  <c r="BJ169" i="6"/>
  <c r="CJ169" i="6" s="1"/>
  <c r="BJ111" i="6"/>
  <c r="CJ111" i="6" s="1"/>
  <c r="BJ44" i="6"/>
  <c r="CJ44" i="6" s="1"/>
  <c r="BJ194" i="6"/>
  <c r="CJ194" i="6" s="1"/>
  <c r="BJ132" i="6"/>
  <c r="CJ132" i="6" s="1"/>
  <c r="BJ68" i="6"/>
  <c r="CJ68" i="6" s="1"/>
  <c r="BJ164" i="6"/>
  <c r="CJ164" i="6" s="1"/>
  <c r="BJ103" i="6"/>
  <c r="CJ103" i="6" s="1"/>
  <c r="BJ36" i="6"/>
  <c r="CJ36" i="6" s="1"/>
  <c r="BJ185" i="6"/>
  <c r="CJ185" i="6" s="1"/>
  <c r="BJ124" i="6"/>
  <c r="CJ124" i="6" s="1"/>
  <c r="BJ60" i="6"/>
  <c r="CJ60" i="6" s="1"/>
  <c r="BJ149" i="6"/>
  <c r="CJ149" i="6" s="1"/>
  <c r="BJ95" i="6"/>
  <c r="CJ95" i="6" s="1"/>
  <c r="BJ27" i="6"/>
  <c r="CJ27" i="6" s="1"/>
  <c r="BJ176" i="6"/>
  <c r="CJ176" i="6" s="1"/>
  <c r="BJ116" i="6"/>
  <c r="CJ116" i="6" s="1"/>
  <c r="BJ52" i="6"/>
  <c r="CJ52" i="6" s="1"/>
  <c r="BJ142" i="6"/>
  <c r="CJ142" i="6" s="1"/>
  <c r="BJ87" i="6"/>
  <c r="CJ87" i="6" s="1"/>
  <c r="BJ19" i="6"/>
  <c r="CJ19" i="6" s="1"/>
  <c r="BJ168" i="6"/>
  <c r="CJ168" i="6" s="1"/>
  <c r="BJ110" i="6"/>
  <c r="CJ110" i="6" s="1"/>
  <c r="BJ43" i="6"/>
  <c r="CJ43" i="6" s="1"/>
  <c r="BJ190" i="6"/>
  <c r="CJ190" i="6" s="1"/>
  <c r="BJ143" i="6"/>
  <c r="CJ143" i="6" s="1"/>
  <c r="BJ133" i="6"/>
  <c r="CJ133" i="6" s="1"/>
  <c r="BJ79" i="6"/>
  <c r="CJ79" i="6" s="1"/>
  <c r="BJ127" i="6"/>
  <c r="CJ127" i="6" s="1"/>
  <c r="BJ62" i="6"/>
  <c r="CJ62" i="6" s="1"/>
  <c r="BJ195" i="6"/>
  <c r="CJ195" i="6" s="1"/>
  <c r="BJ125" i="6"/>
  <c r="CJ125" i="6" s="1"/>
  <c r="BJ69" i="6"/>
  <c r="CJ69" i="6" s="1"/>
  <c r="BJ140" i="6"/>
  <c r="CJ140" i="6" s="1"/>
  <c r="BJ77" i="6"/>
  <c r="CJ77" i="6" s="1"/>
  <c r="BJ10" i="6"/>
  <c r="CJ10" i="6" s="1"/>
  <c r="BJ161" i="6"/>
  <c r="CJ161" i="6" s="1"/>
  <c r="BJ76" i="6"/>
  <c r="CJ76" i="6" s="1"/>
  <c r="BJ9" i="6"/>
  <c r="CJ9" i="6" s="1"/>
  <c r="BJ66" i="6"/>
  <c r="CJ66" i="6" s="1"/>
  <c r="BJ131" i="6"/>
  <c r="CJ131" i="6" s="1"/>
  <c r="BJ67" i="6"/>
  <c r="CJ67" i="6" s="1"/>
  <c r="BJ139" i="6"/>
  <c r="CJ139" i="6" s="1"/>
  <c r="BJ163" i="6"/>
  <c r="CJ163" i="6" s="1"/>
  <c r="BJ193" i="6"/>
  <c r="CJ193" i="6" s="1"/>
  <c r="BJ123" i="6"/>
  <c r="CJ123" i="6" s="1"/>
  <c r="BJ59" i="6"/>
  <c r="CJ59" i="6" s="1"/>
  <c r="BJ130" i="6"/>
  <c r="CJ130" i="6" s="1"/>
  <c r="BJ58" i="6"/>
  <c r="CJ58" i="6" s="1"/>
  <c r="BJ157" i="6"/>
  <c r="CJ157" i="6" s="1"/>
  <c r="BJ184" i="6"/>
  <c r="CJ184" i="6" s="1"/>
  <c r="BJ115" i="6"/>
  <c r="CJ115" i="6" s="1"/>
  <c r="BJ51" i="6"/>
  <c r="CJ51" i="6" s="1"/>
  <c r="BJ122" i="6"/>
  <c r="CJ122" i="6" s="1"/>
  <c r="BJ50" i="6"/>
  <c r="CJ50" i="6" s="1"/>
  <c r="BJ33" i="6"/>
  <c r="CJ33" i="6" s="1"/>
  <c r="BJ102" i="6"/>
  <c r="CJ102" i="6" s="1"/>
  <c r="BJ175" i="6"/>
  <c r="CJ175" i="6" s="1"/>
  <c r="BJ109" i="6"/>
  <c r="CJ109" i="6" s="1"/>
  <c r="BJ42" i="6"/>
  <c r="CJ42" i="6" s="1"/>
  <c r="BJ192" i="6"/>
  <c r="CJ192" i="6" s="1"/>
  <c r="BJ114" i="6"/>
  <c r="CJ114" i="6" s="1"/>
  <c r="BJ41" i="6"/>
  <c r="CJ41" i="6" s="1"/>
  <c r="BJ182" i="6"/>
  <c r="CJ182" i="6" s="1"/>
  <c r="BJ94" i="6"/>
  <c r="CJ94" i="6" s="1"/>
  <c r="BJ162" i="6"/>
  <c r="CJ162" i="6" s="1"/>
  <c r="BJ101" i="6"/>
  <c r="CJ101" i="6" s="1"/>
  <c r="BJ34" i="6"/>
  <c r="CJ34" i="6" s="1"/>
  <c r="BJ108" i="6"/>
  <c r="CJ108" i="6" s="1"/>
  <c r="BJ35" i="6"/>
  <c r="CJ35" i="6" s="1"/>
  <c r="BJ155" i="6"/>
  <c r="CJ155" i="6" s="1"/>
  <c r="BJ93" i="6"/>
  <c r="CJ93" i="6" s="1"/>
  <c r="BJ25" i="6"/>
  <c r="CJ25" i="6" s="1"/>
  <c r="BJ174" i="6"/>
  <c r="CJ174" i="6" s="1"/>
  <c r="BJ100" i="6"/>
  <c r="CJ100" i="6" s="1"/>
  <c r="BJ24" i="6"/>
  <c r="CJ24" i="6" s="1"/>
  <c r="BJ26" i="6"/>
  <c r="CJ26" i="6" s="1"/>
  <c r="BJ147" i="6"/>
  <c r="CJ147" i="6" s="1"/>
  <c r="BJ85" i="6"/>
  <c r="CJ85" i="6" s="1"/>
  <c r="BJ17" i="6"/>
  <c r="CJ17" i="6" s="1"/>
  <c r="BJ167" i="6"/>
  <c r="CJ167" i="6" s="1"/>
  <c r="BJ92" i="6"/>
  <c r="CJ92" i="6" s="1"/>
  <c r="BJ16" i="6"/>
  <c r="CJ16" i="6" s="1"/>
  <c r="AO197" i="6"/>
  <c r="AO154" i="6"/>
  <c r="BK154" i="6"/>
  <c r="CK154" i="6" s="1"/>
  <c r="BK197" i="6"/>
  <c r="CK197" i="6" s="1"/>
  <c r="BK195" i="6"/>
  <c r="CK195" i="6" s="1"/>
  <c r="BK127" i="6"/>
  <c r="CK127" i="6" s="1"/>
  <c r="BK91" i="6"/>
  <c r="CK91" i="6" s="1"/>
  <c r="BK84" i="6"/>
  <c r="CK84" i="6" s="1"/>
  <c r="BK49" i="6"/>
  <c r="CK49" i="6" s="1"/>
  <c r="BK7" i="6"/>
  <c r="CK7" i="6" s="1"/>
  <c r="BK179" i="6"/>
  <c r="CK179" i="6" s="1"/>
  <c r="BK157" i="6"/>
  <c r="CK157" i="6" s="1"/>
  <c r="BK186" i="6"/>
  <c r="CK186" i="6" s="1"/>
  <c r="BK119" i="6"/>
  <c r="CK119" i="6" s="1"/>
  <c r="BK23" i="6"/>
  <c r="CK23" i="6" s="1"/>
  <c r="BK105" i="6"/>
  <c r="CK105" i="6" s="1"/>
  <c r="BK177" i="6"/>
  <c r="CK177" i="6" s="1"/>
  <c r="BK151" i="6"/>
  <c r="CK151" i="6" s="1"/>
  <c r="BK174" i="6"/>
  <c r="CK174" i="6" s="1"/>
  <c r="BK182" i="6"/>
  <c r="CK182" i="6" s="1"/>
  <c r="BK121" i="6"/>
  <c r="CK121" i="6" s="1"/>
  <c r="BK99" i="6"/>
  <c r="CK99" i="6" s="1"/>
  <c r="BK39" i="6"/>
  <c r="CK39" i="6" s="1"/>
  <c r="BK22" i="6"/>
  <c r="CK22" i="6" s="1"/>
  <c r="BK166" i="6"/>
  <c r="CK166" i="6" s="1"/>
  <c r="BK148" i="6"/>
  <c r="CK148" i="6" s="1"/>
  <c r="BK87" i="6"/>
  <c r="CK87" i="6" s="1"/>
  <c r="BK169" i="6"/>
  <c r="CK169" i="6" s="1"/>
  <c r="BK135" i="6"/>
  <c r="CK135" i="6" s="1"/>
  <c r="BK167" i="6"/>
  <c r="CK167" i="6" s="1"/>
  <c r="BK65" i="6"/>
  <c r="CK65" i="6" s="1"/>
  <c r="BK40" i="6"/>
  <c r="CK40" i="6" s="1"/>
  <c r="BK171" i="6"/>
  <c r="CK171" i="6" s="1"/>
  <c r="BK78" i="6"/>
  <c r="CK78" i="6" s="1"/>
  <c r="BK161" i="6"/>
  <c r="CK161" i="6" s="1"/>
  <c r="BK107" i="6"/>
  <c r="CK107" i="6" s="1"/>
  <c r="BK15" i="6"/>
  <c r="CK15" i="6" s="1"/>
  <c r="BK98" i="6"/>
  <c r="CK98" i="6" s="1"/>
  <c r="BK64" i="6"/>
  <c r="CK64" i="6" s="1"/>
  <c r="BK141" i="6"/>
  <c r="CK141" i="6" s="1"/>
  <c r="BK100" i="6"/>
  <c r="CK100" i="6" s="1"/>
  <c r="BK79" i="6"/>
  <c r="CK79" i="6" s="1"/>
  <c r="BK144" i="6"/>
  <c r="CK144" i="6" s="1"/>
  <c r="BK192" i="6"/>
  <c r="CK192" i="6" s="1"/>
  <c r="BK57" i="6"/>
  <c r="CK57" i="6" s="1"/>
  <c r="BK88" i="6"/>
  <c r="CK88" i="6" s="1"/>
  <c r="BK139" i="6"/>
  <c r="CK139" i="6" s="1"/>
  <c r="BK158" i="6"/>
  <c r="CK158" i="6" s="1"/>
  <c r="BK129" i="6"/>
  <c r="CK129" i="6" s="1"/>
  <c r="BK32" i="6"/>
  <c r="CK32" i="6" s="1"/>
  <c r="BK83" i="6"/>
  <c r="CK83" i="6" s="1"/>
  <c r="BK163" i="6"/>
  <c r="CK163" i="6" s="1"/>
  <c r="BK53" i="6"/>
  <c r="CK53" i="6" s="1"/>
  <c r="BK113" i="6"/>
  <c r="CK113" i="6" s="1"/>
  <c r="BK8" i="6"/>
  <c r="CK8" i="6" s="1"/>
  <c r="BK48" i="6"/>
  <c r="CK48" i="6" s="1"/>
  <c r="BK30" i="6"/>
  <c r="CK30" i="6" s="1"/>
  <c r="BK116" i="6"/>
  <c r="CK116" i="6" s="1"/>
  <c r="BK97" i="6"/>
  <c r="CK97" i="6" s="1"/>
  <c r="BK47" i="6"/>
  <c r="CK47" i="6" s="1"/>
  <c r="BK21" i="6"/>
  <c r="CK21" i="6" s="1"/>
  <c r="BK160" i="6"/>
  <c r="CK160" i="6" s="1"/>
  <c r="BK70" i="6"/>
  <c r="CK70" i="6" s="1"/>
  <c r="BK172" i="6"/>
  <c r="CK172" i="6" s="1"/>
  <c r="BK56" i="6"/>
  <c r="CK56" i="6" s="1"/>
  <c r="BK82" i="6"/>
  <c r="CK82" i="6" s="1"/>
  <c r="BK153" i="6"/>
  <c r="CK153" i="6" s="1"/>
  <c r="BK118" i="6"/>
  <c r="CK118" i="6" s="1"/>
  <c r="BK62" i="6"/>
  <c r="CK62" i="6" s="1"/>
  <c r="BK37" i="6"/>
  <c r="CK37" i="6" s="1"/>
  <c r="BK12" i="6"/>
  <c r="CK12" i="6" s="1"/>
  <c r="BK72" i="6"/>
  <c r="CK72" i="6" s="1"/>
  <c r="BK38" i="6"/>
  <c r="CK38" i="6" s="1"/>
  <c r="BK176" i="6"/>
  <c r="CK176" i="6" s="1"/>
  <c r="BK191" i="6"/>
  <c r="CK191" i="6" s="1"/>
  <c r="BK71" i="6"/>
  <c r="CK71" i="6" s="1"/>
  <c r="BK63" i="6"/>
  <c r="CK63" i="6" s="1"/>
  <c r="BK194" i="6"/>
  <c r="CK194" i="6" s="1"/>
  <c r="BK126" i="6"/>
  <c r="CK126" i="6" s="1"/>
  <c r="BK29" i="6"/>
  <c r="CK29" i="6" s="1"/>
  <c r="BK168" i="6"/>
  <c r="CK168" i="6" s="1"/>
  <c r="BK120" i="6"/>
  <c r="CK120" i="6" s="1"/>
  <c r="BK181" i="6"/>
  <c r="CK181" i="6" s="1"/>
  <c r="BK137" i="6"/>
  <c r="CK137" i="6" s="1"/>
  <c r="BK96" i="6"/>
  <c r="CK96" i="6" s="1"/>
  <c r="BK80" i="6"/>
  <c r="CK80" i="6" s="1"/>
  <c r="BK46" i="6"/>
  <c r="CK46" i="6" s="1"/>
  <c r="BK20" i="6"/>
  <c r="CK20" i="6" s="1"/>
  <c r="BK150" i="6"/>
  <c r="CK150" i="6" s="1"/>
  <c r="BK112" i="6"/>
  <c r="CK112" i="6" s="1"/>
  <c r="BK14" i="6"/>
  <c r="CK14" i="6" s="1"/>
  <c r="BK55" i="6"/>
  <c r="CK55" i="6" s="1"/>
  <c r="BK185" i="6"/>
  <c r="CK185" i="6" s="1"/>
  <c r="BK104" i="6"/>
  <c r="CK104" i="6" s="1"/>
  <c r="BK117" i="6"/>
  <c r="CK117" i="6" s="1"/>
  <c r="BK36" i="6"/>
  <c r="CK36" i="6" s="1"/>
  <c r="BK170" i="6"/>
  <c r="CK170" i="6" s="1"/>
  <c r="BK130" i="6"/>
  <c r="CK130" i="6" s="1"/>
  <c r="BK102" i="6"/>
  <c r="CK102" i="6" s="1"/>
  <c r="BK109" i="6"/>
  <c r="CK109" i="6" s="1"/>
  <c r="BK146" i="6"/>
  <c r="CK146" i="6" s="1"/>
  <c r="BK28" i="6"/>
  <c r="CK28" i="6" s="1"/>
  <c r="BK111" i="6"/>
  <c r="CK111" i="6" s="1"/>
  <c r="BK95" i="6"/>
  <c r="CK95" i="6" s="1"/>
  <c r="BK19" i="6"/>
  <c r="CK19" i="6" s="1"/>
  <c r="BK35" i="6"/>
  <c r="CK35" i="6" s="1"/>
  <c r="BK11" i="6"/>
  <c r="CK11" i="6" s="1"/>
  <c r="BK152" i="6"/>
  <c r="CK152" i="6" s="1"/>
  <c r="BK124" i="6"/>
  <c r="CK124" i="6" s="1"/>
  <c r="BK115" i="6"/>
  <c r="CK115" i="6" s="1"/>
  <c r="BK77" i="6"/>
  <c r="CK77" i="6" s="1"/>
  <c r="BK108" i="6"/>
  <c r="CK108" i="6" s="1"/>
  <c r="BK187" i="6"/>
  <c r="CK187" i="6" s="1"/>
  <c r="BK162" i="6"/>
  <c r="CK162" i="6" s="1"/>
  <c r="BK86" i="6"/>
  <c r="CK86" i="6" s="1"/>
  <c r="BK52" i="6"/>
  <c r="CK52" i="6" s="1"/>
  <c r="BK184" i="6"/>
  <c r="CK184" i="6" s="1"/>
  <c r="BK159" i="6"/>
  <c r="CK159" i="6" s="1"/>
  <c r="BK145" i="6"/>
  <c r="CK145" i="6" s="1"/>
  <c r="BK132" i="6"/>
  <c r="CK132" i="6" s="1"/>
  <c r="BK190" i="6"/>
  <c r="CK190" i="6" s="1"/>
  <c r="BK156" i="6"/>
  <c r="CK156" i="6" s="1"/>
  <c r="BK69" i="6"/>
  <c r="CK69" i="6" s="1"/>
  <c r="BK61" i="6"/>
  <c r="CK61" i="6" s="1"/>
  <c r="BK155" i="6"/>
  <c r="CK155" i="6" s="1"/>
  <c r="BK26" i="6"/>
  <c r="CK26" i="6" s="1"/>
  <c r="BK67" i="6"/>
  <c r="CK67" i="6" s="1"/>
  <c r="BK13" i="6"/>
  <c r="CK13" i="6" s="1"/>
  <c r="BK54" i="6"/>
  <c r="CK54" i="6" s="1"/>
  <c r="BK134" i="6"/>
  <c r="CK134" i="6" s="1"/>
  <c r="BK178" i="6"/>
  <c r="CK178" i="6" s="1"/>
  <c r="BK147" i="6"/>
  <c r="CK147" i="6" s="1"/>
  <c r="BK43" i="6"/>
  <c r="CK43" i="6" s="1"/>
  <c r="BK175" i="6"/>
  <c r="CK175" i="6" s="1"/>
  <c r="BK136" i="6"/>
  <c r="CK136" i="6" s="1"/>
  <c r="BK128" i="6"/>
  <c r="CK128" i="6" s="1"/>
  <c r="BK143" i="6"/>
  <c r="CK143" i="6" s="1"/>
  <c r="BK103" i="6"/>
  <c r="CK103" i="6" s="1"/>
  <c r="BK27" i="6"/>
  <c r="CK27" i="6" s="1"/>
  <c r="BK165" i="6"/>
  <c r="CK165" i="6" s="1"/>
  <c r="BK110" i="6"/>
  <c r="CK110" i="6" s="1"/>
  <c r="BK114" i="6"/>
  <c r="CK114" i="6" s="1"/>
  <c r="BK196" i="6"/>
  <c r="CK196" i="6" s="1"/>
  <c r="BK140" i="6"/>
  <c r="CK140" i="6" s="1"/>
  <c r="BK133" i="6"/>
  <c r="CK133" i="6" s="1"/>
  <c r="BK106" i="6"/>
  <c r="CK106" i="6" s="1"/>
  <c r="BK101" i="6"/>
  <c r="CK101" i="6" s="1"/>
  <c r="BK51" i="6"/>
  <c r="CK51" i="6" s="1"/>
  <c r="BK10" i="6"/>
  <c r="CK10" i="6" s="1"/>
  <c r="BK173" i="6"/>
  <c r="CK173" i="6" s="1"/>
  <c r="BK44" i="6"/>
  <c r="CK44" i="6" s="1"/>
  <c r="BK92" i="6"/>
  <c r="CK92" i="6" s="1"/>
  <c r="BK60" i="6"/>
  <c r="CK60" i="6" s="1"/>
  <c r="BK34" i="6"/>
  <c r="CK34" i="6" s="1"/>
  <c r="BK76" i="6"/>
  <c r="CK76" i="6" s="1"/>
  <c r="BK193" i="6"/>
  <c r="CK193" i="6" s="1"/>
  <c r="BK189" i="6"/>
  <c r="CK189" i="6" s="1"/>
  <c r="BK16" i="6"/>
  <c r="CK16" i="6" s="1"/>
  <c r="BK122" i="6"/>
  <c r="CK122" i="6" s="1"/>
  <c r="BK9" i="6"/>
  <c r="CK9" i="6" s="1"/>
  <c r="BK94" i="6"/>
  <c r="CK94" i="6" s="1"/>
  <c r="BK131" i="6"/>
  <c r="CK131" i="6" s="1"/>
  <c r="BK85" i="6"/>
  <c r="CK85" i="6" s="1"/>
  <c r="BK164" i="6"/>
  <c r="CK164" i="6" s="1"/>
  <c r="BK66" i="6"/>
  <c r="CK66" i="6" s="1"/>
  <c r="BK18" i="6"/>
  <c r="CK18" i="6" s="1"/>
  <c r="BK25" i="6"/>
  <c r="CK25" i="6" s="1"/>
  <c r="BK33" i="6"/>
  <c r="CK33" i="6" s="1"/>
  <c r="BK149" i="6"/>
  <c r="CK149" i="6" s="1"/>
  <c r="BK123" i="6"/>
  <c r="CK123" i="6" s="1"/>
  <c r="BK93" i="6"/>
  <c r="CK93" i="6" s="1"/>
  <c r="BK42" i="6"/>
  <c r="CK42" i="6" s="1"/>
  <c r="BK180" i="6"/>
  <c r="CK180" i="6" s="1"/>
  <c r="BK17" i="6"/>
  <c r="CK17" i="6" s="1"/>
  <c r="BK142" i="6"/>
  <c r="CK142" i="6" s="1"/>
  <c r="BK58" i="6"/>
  <c r="CK58" i="6" s="1"/>
  <c r="BK41" i="6"/>
  <c r="CK41" i="6" s="1"/>
  <c r="BK68" i="6"/>
  <c r="CK68" i="6" s="1"/>
  <c r="BK59" i="6"/>
  <c r="CK59" i="6" s="1"/>
  <c r="BK125" i="6"/>
  <c r="CK125" i="6" s="1"/>
  <c r="BK50" i="6"/>
  <c r="CK50" i="6" s="1"/>
  <c r="BK24" i="6"/>
  <c r="CK24" i="6" s="1"/>
  <c r="BF154" i="6"/>
  <c r="BF197" i="6"/>
  <c r="BF10" i="6"/>
  <c r="BF18" i="6"/>
  <c r="BF26" i="6"/>
  <c r="BF35" i="6"/>
  <c r="BF43" i="6"/>
  <c r="BF52" i="6"/>
  <c r="BF60" i="6"/>
  <c r="BF13" i="6"/>
  <c r="BF21" i="6"/>
  <c r="BF29" i="6"/>
  <c r="BF38" i="6"/>
  <c r="BF47" i="6"/>
  <c r="BF55" i="6"/>
  <c r="BF63" i="6"/>
  <c r="BF72" i="6"/>
  <c r="BF82" i="6"/>
  <c r="BF8" i="6"/>
  <c r="BF16" i="6"/>
  <c r="BF24" i="6"/>
  <c r="BF33" i="6"/>
  <c r="BF41" i="6"/>
  <c r="BF50" i="6"/>
  <c r="BF58" i="6"/>
  <c r="BF66" i="6"/>
  <c r="BF11" i="6"/>
  <c r="BF19" i="6"/>
  <c r="BF27" i="6"/>
  <c r="BF36" i="6"/>
  <c r="BF44" i="6"/>
  <c r="BF53" i="6"/>
  <c r="BF61" i="6"/>
  <c r="BF69" i="6"/>
  <c r="BF79" i="6"/>
  <c r="BF88" i="6"/>
  <c r="BF6" i="6"/>
  <c r="BF14" i="6"/>
  <c r="BF22" i="6"/>
  <c r="BF30" i="6"/>
  <c r="BF39" i="6"/>
  <c r="BF48" i="6"/>
  <c r="BF56" i="6"/>
  <c r="BF64" i="6"/>
  <c r="BF71" i="6"/>
  <c r="BF9" i="6"/>
  <c r="BF17" i="6"/>
  <c r="BF25" i="6"/>
  <c r="BF34" i="6"/>
  <c r="BF42" i="6"/>
  <c r="BF51" i="6"/>
  <c r="BF59" i="6"/>
  <c r="BF67" i="6"/>
  <c r="BF77" i="6"/>
  <c r="BF12" i="6"/>
  <c r="BF20" i="6"/>
  <c r="BF28" i="6"/>
  <c r="BF37" i="6"/>
  <c r="BF46" i="6"/>
  <c r="BF54" i="6"/>
  <c r="BF62" i="6"/>
  <c r="BF70" i="6"/>
  <c r="BF7" i="6"/>
  <c r="BF15" i="6"/>
  <c r="BF23" i="6"/>
  <c r="BF32" i="6"/>
  <c r="BF40" i="6"/>
  <c r="BF49" i="6"/>
  <c r="BF57" i="6"/>
  <c r="BF65" i="6"/>
  <c r="BF84" i="6"/>
  <c r="BF85" i="6"/>
  <c r="BF98" i="6"/>
  <c r="BF106" i="6"/>
  <c r="BF113" i="6"/>
  <c r="BF121" i="6"/>
  <c r="BF129" i="6"/>
  <c r="BF137" i="6"/>
  <c r="BF146" i="6"/>
  <c r="BF155" i="6"/>
  <c r="BF78" i="6"/>
  <c r="BF86" i="6"/>
  <c r="BF93" i="6"/>
  <c r="BF101" i="6"/>
  <c r="BF109" i="6"/>
  <c r="BF116" i="6"/>
  <c r="BF124" i="6"/>
  <c r="BF132" i="6"/>
  <c r="BF87" i="6"/>
  <c r="BF96" i="6"/>
  <c r="BF104" i="6"/>
  <c r="BF112" i="6"/>
  <c r="BF119" i="6"/>
  <c r="BF127" i="6"/>
  <c r="BF135" i="6"/>
  <c r="BF144" i="6"/>
  <c r="BF152" i="6"/>
  <c r="BF161" i="6"/>
  <c r="BF169" i="6"/>
  <c r="BF177" i="6"/>
  <c r="BF99" i="6"/>
  <c r="BF107" i="6"/>
  <c r="BF114" i="6"/>
  <c r="BF122" i="6"/>
  <c r="BF130" i="6"/>
  <c r="BF139" i="6"/>
  <c r="BF147" i="6"/>
  <c r="BF157" i="6"/>
  <c r="BF164" i="6"/>
  <c r="BF94" i="6"/>
  <c r="BF102" i="6"/>
  <c r="BF110" i="6"/>
  <c r="BF117" i="6"/>
  <c r="BF125" i="6"/>
  <c r="BF133" i="6"/>
  <c r="BF142" i="6"/>
  <c r="BF150" i="6"/>
  <c r="BF159" i="6"/>
  <c r="BF167" i="6"/>
  <c r="BF175" i="6"/>
  <c r="BF68" i="6"/>
  <c r="BF83" i="6"/>
  <c r="BF91" i="6"/>
  <c r="BF97" i="6"/>
  <c r="BF105" i="6"/>
  <c r="BF120" i="6"/>
  <c r="BF128" i="6"/>
  <c r="BF136" i="6"/>
  <c r="BF76" i="6"/>
  <c r="BF80" i="6"/>
  <c r="BF92" i="6"/>
  <c r="BF100" i="6"/>
  <c r="BF108" i="6"/>
  <c r="BF115" i="6"/>
  <c r="BF123" i="6"/>
  <c r="BF131" i="6"/>
  <c r="BF140" i="6"/>
  <c r="BF148" i="6"/>
  <c r="BF156" i="6"/>
  <c r="BF165" i="6"/>
  <c r="BF172" i="6"/>
  <c r="BF162" i="6"/>
  <c r="BF170" i="6"/>
  <c r="BF171" i="6"/>
  <c r="BF184" i="6"/>
  <c r="BF193" i="6"/>
  <c r="BF180" i="6"/>
  <c r="BF134" i="6"/>
  <c r="BF143" i="6"/>
  <c r="BF149" i="6"/>
  <c r="BF173" i="6"/>
  <c r="BF174" i="6"/>
  <c r="BF176" i="6"/>
  <c r="BF187" i="6"/>
  <c r="BF196" i="6"/>
  <c r="BF126" i="6"/>
  <c r="BF181" i="6"/>
  <c r="BF191" i="6"/>
  <c r="BF145" i="6"/>
  <c r="BF186" i="6"/>
  <c r="BF118" i="6"/>
  <c r="BF153" i="6"/>
  <c r="BF160" i="6"/>
  <c r="BF185" i="6"/>
  <c r="BF194" i="6"/>
  <c r="BF151" i="6"/>
  <c r="BF168" i="6"/>
  <c r="BF189" i="6"/>
  <c r="BF111" i="6"/>
  <c r="BF141" i="6"/>
  <c r="BF178" i="6"/>
  <c r="BF190" i="6"/>
  <c r="BF103" i="6"/>
  <c r="BF179" i="6"/>
  <c r="BF182" i="6"/>
  <c r="BF192" i="6"/>
  <c r="BF195" i="6"/>
  <c r="BF95" i="6"/>
  <c r="BF158" i="6"/>
  <c r="BF166" i="6"/>
  <c r="BF163" i="6"/>
  <c r="BQ154" i="6"/>
  <c r="CQ154" i="6" s="1"/>
  <c r="BQ197" i="6"/>
  <c r="CQ197" i="6" s="1"/>
  <c r="BQ193" i="6"/>
  <c r="CQ193" i="6" s="1"/>
  <c r="BQ125" i="6"/>
  <c r="CQ125" i="6" s="1"/>
  <c r="BQ164" i="6"/>
  <c r="CQ164" i="6" s="1"/>
  <c r="BQ121" i="6"/>
  <c r="CQ121" i="6" s="1"/>
  <c r="BQ99" i="6"/>
  <c r="CQ99" i="6" s="1"/>
  <c r="BQ8" i="6"/>
  <c r="CQ8" i="6" s="1"/>
  <c r="BQ88" i="6"/>
  <c r="CQ88" i="6" s="1"/>
  <c r="BQ71" i="6"/>
  <c r="CQ71" i="6" s="1"/>
  <c r="BQ22" i="6"/>
  <c r="CQ22" i="6" s="1"/>
  <c r="BQ161" i="6"/>
  <c r="CQ161" i="6" s="1"/>
  <c r="BQ130" i="6"/>
  <c r="CQ130" i="6" s="1"/>
  <c r="BQ184" i="6"/>
  <c r="CQ184" i="6" s="1"/>
  <c r="BQ93" i="6"/>
  <c r="CQ93" i="6" s="1"/>
  <c r="BQ149" i="6"/>
  <c r="CQ149" i="6" s="1"/>
  <c r="BQ65" i="6"/>
  <c r="CQ65" i="6" s="1"/>
  <c r="BQ175" i="6"/>
  <c r="CQ175" i="6" s="1"/>
  <c r="BQ118" i="6"/>
  <c r="CQ118" i="6" s="1"/>
  <c r="BQ107" i="6"/>
  <c r="CQ107" i="6" s="1"/>
  <c r="BQ23" i="6"/>
  <c r="CQ23" i="6" s="1"/>
  <c r="BQ177" i="6"/>
  <c r="CQ177" i="6" s="1"/>
  <c r="BQ104" i="6"/>
  <c r="CQ104" i="6" s="1"/>
  <c r="BQ133" i="6"/>
  <c r="CQ133" i="6" s="1"/>
  <c r="BQ117" i="6"/>
  <c r="CQ117" i="6" s="1"/>
  <c r="BQ57" i="6"/>
  <c r="CQ57" i="6" s="1"/>
  <c r="BQ40" i="6"/>
  <c r="CQ40" i="6" s="1"/>
  <c r="BQ64" i="6"/>
  <c r="CQ64" i="6" s="1"/>
  <c r="BQ14" i="6"/>
  <c r="CQ14" i="6" s="1"/>
  <c r="BQ159" i="6"/>
  <c r="CQ159" i="6" s="1"/>
  <c r="BQ129" i="6"/>
  <c r="CQ129" i="6" s="1"/>
  <c r="BQ56" i="6"/>
  <c r="CQ56" i="6" s="1"/>
  <c r="BQ195" i="6"/>
  <c r="CQ195" i="6" s="1"/>
  <c r="BQ152" i="6"/>
  <c r="CQ152" i="6" s="1"/>
  <c r="BQ180" i="6"/>
  <c r="CQ180" i="6" s="1"/>
  <c r="BQ173" i="6"/>
  <c r="CQ173" i="6" s="1"/>
  <c r="BQ132" i="6"/>
  <c r="CQ132" i="6" s="1"/>
  <c r="BQ113" i="6"/>
  <c r="CQ113" i="6" s="1"/>
  <c r="BQ15" i="6"/>
  <c r="CQ15" i="6" s="1"/>
  <c r="BQ92" i="6"/>
  <c r="CQ92" i="6" s="1"/>
  <c r="BQ145" i="6"/>
  <c r="CQ145" i="6" s="1"/>
  <c r="BQ111" i="6"/>
  <c r="CQ111" i="6" s="1"/>
  <c r="BQ189" i="6"/>
  <c r="CQ189" i="6" s="1"/>
  <c r="BQ131" i="6"/>
  <c r="CQ131" i="6" s="1"/>
  <c r="BQ91" i="6"/>
  <c r="CQ91" i="6" s="1"/>
  <c r="BQ84" i="6"/>
  <c r="CQ84" i="6" s="1"/>
  <c r="BQ49" i="6"/>
  <c r="CQ49" i="6" s="1"/>
  <c r="BQ48" i="6"/>
  <c r="CQ48" i="6" s="1"/>
  <c r="BQ7" i="6"/>
  <c r="CQ7" i="6" s="1"/>
  <c r="BQ136" i="6"/>
  <c r="CQ136" i="6" s="1"/>
  <c r="BQ59" i="6"/>
  <c r="CQ59" i="6" s="1"/>
  <c r="BQ58" i="6"/>
  <c r="CQ58" i="6" s="1"/>
  <c r="BQ142" i="6"/>
  <c r="CQ142" i="6" s="1"/>
  <c r="BQ32" i="6"/>
  <c r="CQ32" i="6" s="1"/>
  <c r="BQ186" i="6"/>
  <c r="CQ186" i="6" s="1"/>
  <c r="BQ96" i="6"/>
  <c r="CQ96" i="6" s="1"/>
  <c r="BQ119" i="6"/>
  <c r="CQ119" i="6" s="1"/>
  <c r="BQ82" i="6"/>
  <c r="CQ82" i="6" s="1"/>
  <c r="BQ38" i="6"/>
  <c r="CQ38" i="6" s="1"/>
  <c r="BQ135" i="6"/>
  <c r="CQ135" i="6" s="1"/>
  <c r="BQ37" i="6"/>
  <c r="CQ37" i="6" s="1"/>
  <c r="BQ166" i="6"/>
  <c r="CQ166" i="6" s="1"/>
  <c r="BQ83" i="6"/>
  <c r="CQ83" i="6" s="1"/>
  <c r="BQ30" i="6"/>
  <c r="CQ30" i="6" s="1"/>
  <c r="BQ169" i="6"/>
  <c r="CQ169" i="6" s="1"/>
  <c r="BQ114" i="6"/>
  <c r="CQ114" i="6" s="1"/>
  <c r="BQ72" i="6"/>
  <c r="CQ72" i="6" s="1"/>
  <c r="BQ13" i="6"/>
  <c r="CQ13" i="6" s="1"/>
  <c r="BQ182" i="6"/>
  <c r="CQ182" i="6" s="1"/>
  <c r="BQ54" i="6"/>
  <c r="CQ54" i="6" s="1"/>
  <c r="BQ158" i="6"/>
  <c r="CQ158" i="6" s="1"/>
  <c r="BQ12" i="6"/>
  <c r="CQ12" i="6" s="1"/>
  <c r="BQ171" i="6"/>
  <c r="CQ171" i="6" s="1"/>
  <c r="BQ141" i="6"/>
  <c r="CQ141" i="6" s="1"/>
  <c r="BQ98" i="6"/>
  <c r="CQ98" i="6" s="1"/>
  <c r="BQ108" i="6"/>
  <c r="CQ108" i="6" s="1"/>
  <c r="BQ105" i="6"/>
  <c r="CQ105" i="6" s="1"/>
  <c r="BQ174" i="6"/>
  <c r="CQ174" i="6" s="1"/>
  <c r="BQ106" i="6"/>
  <c r="CQ106" i="6" s="1"/>
  <c r="BQ80" i="6"/>
  <c r="CQ80" i="6" s="1"/>
  <c r="BQ46" i="6"/>
  <c r="CQ46" i="6" s="1"/>
  <c r="BQ28" i="6"/>
  <c r="CQ28" i="6" s="1"/>
  <c r="BQ190" i="6"/>
  <c r="CQ190" i="6" s="1"/>
  <c r="BQ163" i="6"/>
  <c r="CQ163" i="6" s="1"/>
  <c r="BQ139" i="6"/>
  <c r="CQ139" i="6" s="1"/>
  <c r="BQ144" i="6"/>
  <c r="CQ144" i="6" s="1"/>
  <c r="BQ127" i="6"/>
  <c r="CQ127" i="6" s="1"/>
  <c r="BQ55" i="6"/>
  <c r="CQ55" i="6" s="1"/>
  <c r="BQ21" i="6"/>
  <c r="CQ21" i="6" s="1"/>
  <c r="BQ192" i="6"/>
  <c r="CQ192" i="6" s="1"/>
  <c r="BQ167" i="6"/>
  <c r="CQ167" i="6" s="1"/>
  <c r="BQ70" i="6"/>
  <c r="CQ70" i="6" s="1"/>
  <c r="BQ157" i="6"/>
  <c r="CQ157" i="6" s="1"/>
  <c r="BQ95" i="6"/>
  <c r="CQ95" i="6" s="1"/>
  <c r="BQ61" i="6"/>
  <c r="CQ61" i="6" s="1"/>
  <c r="BQ27" i="6"/>
  <c r="CQ27" i="6" s="1"/>
  <c r="BQ39" i="6"/>
  <c r="CQ39" i="6" s="1"/>
  <c r="BQ47" i="6"/>
  <c r="CQ47" i="6" s="1"/>
  <c r="BQ62" i="6"/>
  <c r="CQ62" i="6" s="1"/>
  <c r="BQ20" i="6"/>
  <c r="CQ20" i="6" s="1"/>
  <c r="BQ179" i="6"/>
  <c r="CQ179" i="6" s="1"/>
  <c r="BQ151" i="6"/>
  <c r="CQ151" i="6" s="1"/>
  <c r="BQ123" i="6"/>
  <c r="CQ123" i="6" s="1"/>
  <c r="BQ85" i="6"/>
  <c r="CQ85" i="6" s="1"/>
  <c r="BQ148" i="6"/>
  <c r="CQ148" i="6" s="1"/>
  <c r="BQ126" i="6"/>
  <c r="CQ126" i="6" s="1"/>
  <c r="BQ194" i="6"/>
  <c r="CQ194" i="6" s="1"/>
  <c r="BQ137" i="6"/>
  <c r="CQ137" i="6" s="1"/>
  <c r="BQ26" i="6"/>
  <c r="CQ26" i="6" s="1"/>
  <c r="BQ191" i="6"/>
  <c r="CQ191" i="6" s="1"/>
  <c r="BQ29" i="6"/>
  <c r="CQ29" i="6" s="1"/>
  <c r="BQ168" i="6"/>
  <c r="CQ168" i="6" s="1"/>
  <c r="BQ124" i="6"/>
  <c r="CQ124" i="6" s="1"/>
  <c r="BQ110" i="6"/>
  <c r="CQ110" i="6" s="1"/>
  <c r="BQ52" i="6"/>
  <c r="CQ52" i="6" s="1"/>
  <c r="BQ94" i="6"/>
  <c r="CQ94" i="6" s="1"/>
  <c r="BQ86" i="6"/>
  <c r="CQ86" i="6" s="1"/>
  <c r="BQ44" i="6"/>
  <c r="CQ44" i="6" s="1"/>
  <c r="BQ36" i="6"/>
  <c r="CQ36" i="6" s="1"/>
  <c r="BQ185" i="6"/>
  <c r="CQ185" i="6" s="1"/>
  <c r="BQ160" i="6"/>
  <c r="CQ160" i="6" s="1"/>
  <c r="BQ153" i="6"/>
  <c r="CQ153" i="6" s="1"/>
  <c r="BQ112" i="6"/>
  <c r="CQ112" i="6" s="1"/>
  <c r="BQ78" i="6"/>
  <c r="CQ78" i="6" s="1"/>
  <c r="BQ18" i="6"/>
  <c r="CQ18" i="6" s="1"/>
  <c r="BQ181" i="6"/>
  <c r="CQ181" i="6" s="1"/>
  <c r="BQ156" i="6"/>
  <c r="CQ156" i="6" s="1"/>
  <c r="BQ143" i="6"/>
  <c r="CQ143" i="6" s="1"/>
  <c r="BQ77" i="6"/>
  <c r="CQ77" i="6" s="1"/>
  <c r="BQ63" i="6"/>
  <c r="CQ63" i="6" s="1"/>
  <c r="BQ53" i="6"/>
  <c r="CQ53" i="6" s="1"/>
  <c r="BQ68" i="6"/>
  <c r="CQ68" i="6" s="1"/>
  <c r="BQ69" i="6"/>
  <c r="CQ69" i="6" s="1"/>
  <c r="BQ146" i="6"/>
  <c r="CQ146" i="6" s="1"/>
  <c r="BQ67" i="6"/>
  <c r="CQ67" i="6" s="1"/>
  <c r="BQ87" i="6"/>
  <c r="CQ87" i="6" s="1"/>
  <c r="BQ79" i="6"/>
  <c r="CQ79" i="6" s="1"/>
  <c r="BQ19" i="6"/>
  <c r="CQ19" i="6" s="1"/>
  <c r="BQ176" i="6"/>
  <c r="CQ176" i="6" s="1"/>
  <c r="BQ60" i="6"/>
  <c r="CQ60" i="6" s="1"/>
  <c r="BQ140" i="6"/>
  <c r="CQ140" i="6" s="1"/>
  <c r="BQ16" i="6"/>
  <c r="CQ16" i="6" s="1"/>
  <c r="BQ66" i="6"/>
  <c r="CQ66" i="6" s="1"/>
  <c r="BQ116" i="6"/>
  <c r="CQ116" i="6" s="1"/>
  <c r="BQ122" i="6"/>
  <c r="CQ122" i="6" s="1"/>
  <c r="BQ25" i="6"/>
  <c r="CQ25" i="6" s="1"/>
  <c r="BQ196" i="6"/>
  <c r="CQ196" i="6" s="1"/>
  <c r="BQ165" i="6"/>
  <c r="CQ165" i="6" s="1"/>
  <c r="BQ102" i="6"/>
  <c r="CQ102" i="6" s="1"/>
  <c r="BQ170" i="6"/>
  <c r="CQ170" i="6" s="1"/>
  <c r="BQ33" i="6"/>
  <c r="CQ33" i="6" s="1"/>
  <c r="BQ172" i="6"/>
  <c r="CQ172" i="6" s="1"/>
  <c r="BQ101" i="6"/>
  <c r="CQ101" i="6" s="1"/>
  <c r="BQ51" i="6"/>
  <c r="CQ51" i="6" s="1"/>
  <c r="BQ100" i="6"/>
  <c r="CQ100" i="6" s="1"/>
  <c r="BQ9" i="6"/>
  <c r="CQ9" i="6" s="1"/>
  <c r="BQ120" i="6"/>
  <c r="CQ120" i="6" s="1"/>
  <c r="BQ43" i="6"/>
  <c r="CQ43" i="6" s="1"/>
  <c r="BQ115" i="6"/>
  <c r="CQ115" i="6" s="1"/>
  <c r="BQ42" i="6"/>
  <c r="CQ42" i="6" s="1"/>
  <c r="BQ17" i="6"/>
  <c r="CQ17" i="6" s="1"/>
  <c r="BQ187" i="6"/>
  <c r="CQ187" i="6" s="1"/>
  <c r="BQ128" i="6"/>
  <c r="CQ128" i="6" s="1"/>
  <c r="BQ50" i="6"/>
  <c r="CQ50" i="6" s="1"/>
  <c r="BQ150" i="6"/>
  <c r="CQ150" i="6" s="1"/>
  <c r="BQ134" i="6"/>
  <c r="CQ134" i="6" s="1"/>
  <c r="BQ162" i="6"/>
  <c r="CQ162" i="6" s="1"/>
  <c r="BQ24" i="6"/>
  <c r="CQ24" i="6" s="1"/>
  <c r="BQ34" i="6"/>
  <c r="CQ34" i="6" s="1"/>
  <c r="BQ10" i="6"/>
  <c r="CQ10" i="6" s="1"/>
  <c r="BQ155" i="6"/>
  <c r="CQ155" i="6" s="1"/>
  <c r="BQ76" i="6"/>
  <c r="CQ76" i="6" s="1"/>
  <c r="BQ103" i="6"/>
  <c r="CQ103" i="6" s="1"/>
  <c r="BQ35" i="6"/>
  <c r="CQ35" i="6" s="1"/>
  <c r="BQ11" i="6"/>
  <c r="CQ11" i="6" s="1"/>
  <c r="BQ109" i="6"/>
  <c r="CQ109" i="6" s="1"/>
  <c r="BQ178" i="6"/>
  <c r="CQ178" i="6" s="1"/>
  <c r="BQ147" i="6"/>
  <c r="CQ147" i="6" s="1"/>
  <c r="BQ97" i="6"/>
  <c r="CQ97" i="6" s="1"/>
  <c r="BQ41" i="6"/>
  <c r="CQ41" i="6" s="1"/>
  <c r="BD154" i="6"/>
  <c r="BD197" i="6"/>
  <c r="BD8" i="6"/>
  <c r="BD16" i="6"/>
  <c r="BD24" i="6"/>
  <c r="BD33" i="6"/>
  <c r="BD41" i="6"/>
  <c r="BD50" i="6"/>
  <c r="BD58" i="6"/>
  <c r="BD66" i="6"/>
  <c r="BD11" i="6"/>
  <c r="BD19" i="6"/>
  <c r="BD27" i="6"/>
  <c r="BD36" i="6"/>
  <c r="BD44" i="6"/>
  <c r="BD53" i="6"/>
  <c r="BD61" i="6"/>
  <c r="BD69" i="6"/>
  <c r="BD79" i="6"/>
  <c r="BD6" i="6"/>
  <c r="BD14" i="6"/>
  <c r="BD22" i="6"/>
  <c r="BD30" i="6"/>
  <c r="BD39" i="6"/>
  <c r="BD48" i="6"/>
  <c r="BD56" i="6"/>
  <c r="BD64" i="6"/>
  <c r="BD9" i="6"/>
  <c r="BD17" i="6"/>
  <c r="BD25" i="6"/>
  <c r="BD34" i="6"/>
  <c r="BD42" i="6"/>
  <c r="BD51" i="6"/>
  <c r="BD59" i="6"/>
  <c r="BD67" i="6"/>
  <c r="BD77" i="6"/>
  <c r="BD86" i="6"/>
  <c r="BD12" i="6"/>
  <c r="BD20" i="6"/>
  <c r="BD28" i="6"/>
  <c r="BD37" i="6"/>
  <c r="BD46" i="6"/>
  <c r="BD54" i="6"/>
  <c r="BD62" i="6"/>
  <c r="BD70" i="6"/>
  <c r="BD80" i="6"/>
  <c r="BD7" i="6"/>
  <c r="BD15" i="6"/>
  <c r="BD23" i="6"/>
  <c r="BD32" i="6"/>
  <c r="BD40" i="6"/>
  <c r="BD49" i="6"/>
  <c r="BD57" i="6"/>
  <c r="BD65" i="6"/>
  <c r="BD10" i="6"/>
  <c r="BD18" i="6"/>
  <c r="BD26" i="6"/>
  <c r="BD35" i="6"/>
  <c r="BD43" i="6"/>
  <c r="BD52" i="6"/>
  <c r="BD60" i="6"/>
  <c r="BD68" i="6"/>
  <c r="BD78" i="6"/>
  <c r="BD13" i="6"/>
  <c r="BD21" i="6"/>
  <c r="BD29" i="6"/>
  <c r="BD38" i="6"/>
  <c r="BD47" i="6"/>
  <c r="BD55" i="6"/>
  <c r="BD63" i="6"/>
  <c r="BD72" i="6"/>
  <c r="BD82" i="6"/>
  <c r="BD92" i="6"/>
  <c r="BD96" i="6"/>
  <c r="BD104" i="6"/>
  <c r="BD112" i="6"/>
  <c r="BD119" i="6"/>
  <c r="BD127" i="6"/>
  <c r="BD135" i="6"/>
  <c r="BD144" i="6"/>
  <c r="BD152" i="6"/>
  <c r="BD161" i="6"/>
  <c r="BD87" i="6"/>
  <c r="BD99" i="6"/>
  <c r="BD107" i="6"/>
  <c r="BD114" i="6"/>
  <c r="BD122" i="6"/>
  <c r="BD130" i="6"/>
  <c r="BD71" i="6"/>
  <c r="BD88" i="6"/>
  <c r="BD94" i="6"/>
  <c r="BD102" i="6"/>
  <c r="BD110" i="6"/>
  <c r="BD117" i="6"/>
  <c r="BD125" i="6"/>
  <c r="BD133" i="6"/>
  <c r="BD142" i="6"/>
  <c r="BD150" i="6"/>
  <c r="BD159" i="6"/>
  <c r="BD167" i="6"/>
  <c r="BD175" i="6"/>
  <c r="BD91" i="6"/>
  <c r="BD97" i="6"/>
  <c r="BD105" i="6"/>
  <c r="BD120" i="6"/>
  <c r="BD128" i="6"/>
  <c r="BD136" i="6"/>
  <c r="BD145" i="6"/>
  <c r="BD153" i="6"/>
  <c r="BD162" i="6"/>
  <c r="BD83" i="6"/>
  <c r="BD100" i="6"/>
  <c r="BD108" i="6"/>
  <c r="BD115" i="6"/>
  <c r="BD123" i="6"/>
  <c r="BD131" i="6"/>
  <c r="BD140" i="6"/>
  <c r="BD148" i="6"/>
  <c r="BD156" i="6"/>
  <c r="BD165" i="6"/>
  <c r="BD172" i="6"/>
  <c r="BD76" i="6"/>
  <c r="BD84" i="6"/>
  <c r="BD95" i="6"/>
  <c r="BD103" i="6"/>
  <c r="BD111" i="6"/>
  <c r="BD118" i="6"/>
  <c r="BD126" i="6"/>
  <c r="BD134" i="6"/>
  <c r="BD85" i="6"/>
  <c r="BD98" i="6"/>
  <c r="BD106" i="6"/>
  <c r="BD113" i="6"/>
  <c r="BD121" i="6"/>
  <c r="BD129" i="6"/>
  <c r="BD137" i="6"/>
  <c r="BD146" i="6"/>
  <c r="BD155" i="6"/>
  <c r="BD163" i="6"/>
  <c r="BD171" i="6"/>
  <c r="BD179" i="6"/>
  <c r="BD124" i="6"/>
  <c r="BD143" i="6"/>
  <c r="BD149" i="6"/>
  <c r="BD157" i="6"/>
  <c r="BD173" i="6"/>
  <c r="BD176" i="6"/>
  <c r="BD181" i="6"/>
  <c r="BD191" i="6"/>
  <c r="BD169" i="6"/>
  <c r="BD174" i="6"/>
  <c r="BD116" i="6"/>
  <c r="BD177" i="6"/>
  <c r="BD185" i="6"/>
  <c r="BD194" i="6"/>
  <c r="BD193" i="6"/>
  <c r="BD187" i="6"/>
  <c r="BD109" i="6"/>
  <c r="BD160" i="6"/>
  <c r="BD178" i="6"/>
  <c r="BD190" i="6"/>
  <c r="BD170" i="6"/>
  <c r="BD101" i="6"/>
  <c r="BD141" i="6"/>
  <c r="BD147" i="6"/>
  <c r="BD182" i="6"/>
  <c r="BD192" i="6"/>
  <c r="BD93" i="6"/>
  <c r="BD166" i="6"/>
  <c r="BD186" i="6"/>
  <c r="BD195" i="6"/>
  <c r="BD151" i="6"/>
  <c r="BD158" i="6"/>
  <c r="BD168" i="6"/>
  <c r="BD180" i="6"/>
  <c r="BD189" i="6"/>
  <c r="BD139" i="6"/>
  <c r="BD196" i="6"/>
  <c r="BD184" i="6"/>
  <c r="BD132" i="6"/>
  <c r="BD164" i="6"/>
  <c r="AJ197" i="6"/>
  <c r="AJ154" i="6"/>
  <c r="BN154" i="6"/>
  <c r="CN154" i="6" s="1"/>
  <c r="BN197" i="6"/>
  <c r="CN197" i="6" s="1"/>
  <c r="BN134" i="6"/>
  <c r="CN134" i="6" s="1"/>
  <c r="BN191" i="6"/>
  <c r="CN191" i="6" s="1"/>
  <c r="BN14" i="6"/>
  <c r="CN14" i="6" s="1"/>
  <c r="BN194" i="6"/>
  <c r="CN194" i="6" s="1"/>
  <c r="BN156" i="6"/>
  <c r="CN156" i="6" s="1"/>
  <c r="BN57" i="6"/>
  <c r="CN57" i="6" s="1"/>
  <c r="BN181" i="6"/>
  <c r="CN181" i="6" s="1"/>
  <c r="BN123" i="6"/>
  <c r="CN123" i="6" s="1"/>
  <c r="BN185" i="6"/>
  <c r="CN185" i="6" s="1"/>
  <c r="BN143" i="6"/>
  <c r="CN143" i="6" s="1"/>
  <c r="BN15" i="6"/>
  <c r="CN15" i="6" s="1"/>
  <c r="BN172" i="6"/>
  <c r="CN172" i="6" s="1"/>
  <c r="BN120" i="6"/>
  <c r="CN120" i="6" s="1"/>
  <c r="BN56" i="6"/>
  <c r="CN56" i="6" s="1"/>
  <c r="BN30" i="6"/>
  <c r="CN30" i="6" s="1"/>
  <c r="BN115" i="6"/>
  <c r="CN115" i="6" s="1"/>
  <c r="BN146" i="6"/>
  <c r="CN146" i="6" s="1"/>
  <c r="BN176" i="6"/>
  <c r="CN176" i="6" s="1"/>
  <c r="BN88" i="6"/>
  <c r="CN88" i="6" s="1"/>
  <c r="BN83" i="6"/>
  <c r="CN83" i="6" s="1"/>
  <c r="BN7" i="6"/>
  <c r="CN7" i="6" s="1"/>
  <c r="BN196" i="6"/>
  <c r="CN196" i="6" s="1"/>
  <c r="BN165" i="6"/>
  <c r="CN165" i="6" s="1"/>
  <c r="BN147" i="6"/>
  <c r="CN147" i="6" s="1"/>
  <c r="BN137" i="6"/>
  <c r="CN137" i="6" s="1"/>
  <c r="BN168" i="6"/>
  <c r="CN168" i="6" s="1"/>
  <c r="BN150" i="6"/>
  <c r="CN150" i="6" s="1"/>
  <c r="BN84" i="6"/>
  <c r="CN84" i="6" s="1"/>
  <c r="BN49" i="6"/>
  <c r="CN49" i="6" s="1"/>
  <c r="BN40" i="6"/>
  <c r="CN40" i="6" s="1"/>
  <c r="BN32" i="6"/>
  <c r="CN32" i="6" s="1"/>
  <c r="BN48" i="6"/>
  <c r="CN48" i="6" s="1"/>
  <c r="BN170" i="6"/>
  <c r="CN170" i="6" s="1"/>
  <c r="BN153" i="6"/>
  <c r="CN153" i="6" s="1"/>
  <c r="BN68" i="6"/>
  <c r="CN68" i="6" s="1"/>
  <c r="BN86" i="6"/>
  <c r="CN86" i="6" s="1"/>
  <c r="BN160" i="6"/>
  <c r="CN160" i="6" s="1"/>
  <c r="BN91" i="6"/>
  <c r="CN91" i="6" s="1"/>
  <c r="BN8" i="6"/>
  <c r="CN8" i="6" s="1"/>
  <c r="BN128" i="6"/>
  <c r="CN128" i="6" s="1"/>
  <c r="BN43" i="6"/>
  <c r="CN43" i="6" s="1"/>
  <c r="BN67" i="6"/>
  <c r="CN67" i="6" s="1"/>
  <c r="BN106" i="6"/>
  <c r="CN106" i="6" s="1"/>
  <c r="BN71" i="6"/>
  <c r="CN71" i="6" s="1"/>
  <c r="BN187" i="6"/>
  <c r="CN187" i="6" s="1"/>
  <c r="BN109" i="6"/>
  <c r="CN109" i="6" s="1"/>
  <c r="BN65" i="6"/>
  <c r="CN65" i="6" s="1"/>
  <c r="BN23" i="6"/>
  <c r="CN23" i="6" s="1"/>
  <c r="BN99" i="6"/>
  <c r="CN99" i="6" s="1"/>
  <c r="BN98" i="6"/>
  <c r="CN98" i="6" s="1"/>
  <c r="BN39" i="6"/>
  <c r="CN39" i="6" s="1"/>
  <c r="BN162" i="6"/>
  <c r="CN162" i="6" s="1"/>
  <c r="BN63" i="6"/>
  <c r="CN63" i="6" s="1"/>
  <c r="BN184" i="6"/>
  <c r="CN184" i="6" s="1"/>
  <c r="BN96" i="6"/>
  <c r="CN96" i="6" s="1"/>
  <c r="BN13" i="6"/>
  <c r="CN13" i="6" s="1"/>
  <c r="BN159" i="6"/>
  <c r="CN159" i="6" s="1"/>
  <c r="BN28" i="6"/>
  <c r="CN28" i="6" s="1"/>
  <c r="BN173" i="6"/>
  <c r="CN173" i="6" s="1"/>
  <c r="BN129" i="6"/>
  <c r="CN129" i="6" s="1"/>
  <c r="BN152" i="6"/>
  <c r="CN152" i="6" s="1"/>
  <c r="BN78" i="6"/>
  <c r="CN78" i="6" s="1"/>
  <c r="BN80" i="6"/>
  <c r="CN80" i="6" s="1"/>
  <c r="BN46" i="6"/>
  <c r="CN46" i="6" s="1"/>
  <c r="BN125" i="6"/>
  <c r="CN125" i="6" s="1"/>
  <c r="BN111" i="6"/>
  <c r="CN111" i="6" s="1"/>
  <c r="BN140" i="6"/>
  <c r="CN140" i="6" s="1"/>
  <c r="BN47" i="6"/>
  <c r="CN47" i="6" s="1"/>
  <c r="BN38" i="6"/>
  <c r="CN38" i="6" s="1"/>
  <c r="BN145" i="6"/>
  <c r="CN145" i="6" s="1"/>
  <c r="BN132" i="6"/>
  <c r="CN132" i="6" s="1"/>
  <c r="BN70" i="6"/>
  <c r="CN70" i="6" s="1"/>
  <c r="BN20" i="6"/>
  <c r="CN20" i="6" s="1"/>
  <c r="BN97" i="6"/>
  <c r="CN97" i="6" s="1"/>
  <c r="BN82" i="6"/>
  <c r="CN82" i="6" s="1"/>
  <c r="BN193" i="6"/>
  <c r="CN193" i="6" s="1"/>
  <c r="BN62" i="6"/>
  <c r="CN62" i="6" s="1"/>
  <c r="BN64" i="6"/>
  <c r="CN64" i="6" s="1"/>
  <c r="BN178" i="6"/>
  <c r="CN178" i="6" s="1"/>
  <c r="BN155" i="6"/>
  <c r="CN155" i="6" s="1"/>
  <c r="BN72" i="6"/>
  <c r="CN72" i="6" s="1"/>
  <c r="BN21" i="6"/>
  <c r="CN21" i="6" s="1"/>
  <c r="BN180" i="6"/>
  <c r="CN180" i="6" s="1"/>
  <c r="BN117" i="6"/>
  <c r="CN117" i="6" s="1"/>
  <c r="BN44" i="6"/>
  <c r="CN44" i="6" s="1"/>
  <c r="BN136" i="6"/>
  <c r="CN136" i="6" s="1"/>
  <c r="BN54" i="6"/>
  <c r="CN54" i="6" s="1"/>
  <c r="BN37" i="6"/>
  <c r="CN37" i="6" s="1"/>
  <c r="BN12" i="6"/>
  <c r="CN12" i="6" s="1"/>
  <c r="BN149" i="6"/>
  <c r="CN149" i="6" s="1"/>
  <c r="BN95" i="6"/>
  <c r="CN95" i="6" s="1"/>
  <c r="BN195" i="6"/>
  <c r="CN195" i="6" s="1"/>
  <c r="BN139" i="6"/>
  <c r="CN139" i="6" s="1"/>
  <c r="BN118" i="6"/>
  <c r="CN118" i="6" s="1"/>
  <c r="BN104" i="6"/>
  <c r="CN104" i="6" s="1"/>
  <c r="BN116" i="6"/>
  <c r="CN116" i="6" s="1"/>
  <c r="BN94" i="6"/>
  <c r="CN94" i="6" s="1"/>
  <c r="BN60" i="6"/>
  <c r="CN60" i="6" s="1"/>
  <c r="BN192" i="6"/>
  <c r="CN192" i="6" s="1"/>
  <c r="BN22" i="6"/>
  <c r="CN22" i="6" s="1"/>
  <c r="BN189" i="6"/>
  <c r="CN189" i="6" s="1"/>
  <c r="BN169" i="6"/>
  <c r="CN169" i="6" s="1"/>
  <c r="BN26" i="6"/>
  <c r="CN26" i="6" s="1"/>
  <c r="BN36" i="6"/>
  <c r="CN36" i="6" s="1"/>
  <c r="BN27" i="6"/>
  <c r="CN27" i="6" s="1"/>
  <c r="BN102" i="6"/>
  <c r="CN102" i="6" s="1"/>
  <c r="BN151" i="6"/>
  <c r="CN151" i="6" s="1"/>
  <c r="BN29" i="6"/>
  <c r="CN29" i="6" s="1"/>
  <c r="BN133" i="6"/>
  <c r="CN133" i="6" s="1"/>
  <c r="BN121" i="6"/>
  <c r="CN121" i="6" s="1"/>
  <c r="BN112" i="6"/>
  <c r="CN112" i="6" s="1"/>
  <c r="BN186" i="6"/>
  <c r="CN186" i="6" s="1"/>
  <c r="BN161" i="6"/>
  <c r="CN161" i="6" s="1"/>
  <c r="BN52" i="6"/>
  <c r="CN52" i="6" s="1"/>
  <c r="BN175" i="6"/>
  <c r="CN175" i="6" s="1"/>
  <c r="BN103" i="6"/>
  <c r="CN103" i="6" s="1"/>
  <c r="BN53" i="6"/>
  <c r="CN53" i="6" s="1"/>
  <c r="BN19" i="6"/>
  <c r="CN19" i="6" s="1"/>
  <c r="BN124" i="6"/>
  <c r="CN124" i="6" s="1"/>
  <c r="BN110" i="6"/>
  <c r="CN110" i="6" s="1"/>
  <c r="BN18" i="6"/>
  <c r="CN18" i="6" s="1"/>
  <c r="BN93" i="6"/>
  <c r="CN93" i="6" s="1"/>
  <c r="BN79" i="6"/>
  <c r="CN79" i="6" s="1"/>
  <c r="BN69" i="6"/>
  <c r="CN69" i="6" s="1"/>
  <c r="BN61" i="6"/>
  <c r="CN61" i="6" s="1"/>
  <c r="BN101" i="6"/>
  <c r="CN101" i="6" s="1"/>
  <c r="BN87" i="6"/>
  <c r="CN87" i="6" s="1"/>
  <c r="BN177" i="6"/>
  <c r="CN177" i="6" s="1"/>
  <c r="BN55" i="6"/>
  <c r="CN55" i="6" s="1"/>
  <c r="BN164" i="6"/>
  <c r="CN164" i="6" s="1"/>
  <c r="BN142" i="6"/>
  <c r="CN142" i="6" s="1"/>
  <c r="BN131" i="6"/>
  <c r="CN131" i="6" s="1"/>
  <c r="BN35" i="6"/>
  <c r="CN35" i="6" s="1"/>
  <c r="BN144" i="6"/>
  <c r="CN144" i="6" s="1"/>
  <c r="BN42" i="6"/>
  <c r="CN42" i="6" s="1"/>
  <c r="BN166" i="6"/>
  <c r="CN166" i="6" s="1"/>
  <c r="BN100" i="6"/>
  <c r="CN100" i="6" s="1"/>
  <c r="BN16" i="6"/>
  <c r="CN16" i="6" s="1"/>
  <c r="BN113" i="6"/>
  <c r="CN113" i="6" s="1"/>
  <c r="BN11" i="6"/>
  <c r="CN11" i="6" s="1"/>
  <c r="BN59" i="6"/>
  <c r="CN59" i="6" s="1"/>
  <c r="BN17" i="6"/>
  <c r="CN17" i="6" s="1"/>
  <c r="BN171" i="6"/>
  <c r="CN171" i="6" s="1"/>
  <c r="BN174" i="6"/>
  <c r="CN174" i="6" s="1"/>
  <c r="BN158" i="6"/>
  <c r="CN158" i="6" s="1"/>
  <c r="BN77" i="6"/>
  <c r="CN77" i="6" s="1"/>
  <c r="BN51" i="6"/>
  <c r="CN51" i="6" s="1"/>
  <c r="BN119" i="6"/>
  <c r="CN119" i="6" s="1"/>
  <c r="BN58" i="6"/>
  <c r="CN58" i="6" s="1"/>
  <c r="BN33" i="6"/>
  <c r="CN33" i="6" s="1"/>
  <c r="BN105" i="6"/>
  <c r="CN105" i="6" s="1"/>
  <c r="BN34" i="6"/>
  <c r="CN34" i="6" s="1"/>
  <c r="BN10" i="6"/>
  <c r="CN10" i="6" s="1"/>
  <c r="BN190" i="6"/>
  <c r="CN190" i="6" s="1"/>
  <c r="BN108" i="6"/>
  <c r="CN108" i="6" s="1"/>
  <c r="BN50" i="6"/>
  <c r="CN50" i="6" s="1"/>
  <c r="BN9" i="6"/>
  <c r="CN9" i="6" s="1"/>
  <c r="BN135" i="6"/>
  <c r="CN135" i="6" s="1"/>
  <c r="BN85" i="6"/>
  <c r="CN85" i="6" s="1"/>
  <c r="BN163" i="6"/>
  <c r="CN163" i="6" s="1"/>
  <c r="BN92" i="6"/>
  <c r="CN92" i="6" s="1"/>
  <c r="BN41" i="6"/>
  <c r="CN41" i="6" s="1"/>
  <c r="BN107" i="6"/>
  <c r="CN107" i="6" s="1"/>
  <c r="BN24" i="6"/>
  <c r="CN24" i="6" s="1"/>
  <c r="BN157" i="6"/>
  <c r="CN157" i="6" s="1"/>
  <c r="BN127" i="6"/>
  <c r="CN127" i="6" s="1"/>
  <c r="BN76" i="6"/>
  <c r="CN76" i="6" s="1"/>
  <c r="BN182" i="6"/>
  <c r="CN182" i="6" s="1"/>
  <c r="BN167" i="6"/>
  <c r="CN167" i="6" s="1"/>
  <c r="BN25" i="6"/>
  <c r="CN25" i="6" s="1"/>
  <c r="BN179" i="6"/>
  <c r="CN179" i="6" s="1"/>
  <c r="BN148" i="6"/>
  <c r="CN148" i="6" s="1"/>
  <c r="BN126" i="6"/>
  <c r="CN126" i="6" s="1"/>
  <c r="BN130" i="6"/>
  <c r="CN130" i="6" s="1"/>
  <c r="BN114" i="6"/>
  <c r="CN114" i="6" s="1"/>
  <c r="BN141" i="6"/>
  <c r="CN141" i="6" s="1"/>
  <c r="BN66" i="6"/>
  <c r="CN66" i="6" s="1"/>
  <c r="BN122" i="6"/>
  <c r="CN122" i="6" s="1"/>
  <c r="BG154" i="6"/>
  <c r="BG197" i="6"/>
  <c r="BG7" i="6"/>
  <c r="BG15" i="6"/>
  <c r="BG23" i="6"/>
  <c r="BG32" i="6"/>
  <c r="BG40" i="6"/>
  <c r="BG49" i="6"/>
  <c r="BG57" i="6"/>
  <c r="BG65" i="6"/>
  <c r="BG10" i="6"/>
  <c r="BG18" i="6"/>
  <c r="BG26" i="6"/>
  <c r="BG35" i="6"/>
  <c r="BG43" i="6"/>
  <c r="BG52" i="6"/>
  <c r="BG60" i="6"/>
  <c r="BG68" i="6"/>
  <c r="BG78" i="6"/>
  <c r="BG13" i="6"/>
  <c r="BG21" i="6"/>
  <c r="BG29" i="6"/>
  <c r="BG38" i="6"/>
  <c r="BG47" i="6"/>
  <c r="BG55" i="6"/>
  <c r="BG63" i="6"/>
  <c r="BG8" i="6"/>
  <c r="BG16" i="6"/>
  <c r="BG24" i="6"/>
  <c r="BG33" i="6"/>
  <c r="BG41" i="6"/>
  <c r="BG50" i="6"/>
  <c r="BG58" i="6"/>
  <c r="BG66" i="6"/>
  <c r="BG76" i="6"/>
  <c r="BG85" i="6"/>
  <c r="BG11" i="6"/>
  <c r="BG19" i="6"/>
  <c r="BG27" i="6"/>
  <c r="BG36" i="6"/>
  <c r="BG44" i="6"/>
  <c r="BG53" i="6"/>
  <c r="BG61" i="6"/>
  <c r="BG69" i="6"/>
  <c r="BG79" i="6"/>
  <c r="BG6" i="6"/>
  <c r="BG14" i="6"/>
  <c r="BG22" i="6"/>
  <c r="BG30" i="6"/>
  <c r="BG39" i="6"/>
  <c r="BG48" i="6"/>
  <c r="BG56" i="6"/>
  <c r="BG64" i="6"/>
  <c r="BG71" i="6"/>
  <c r="BG9" i="6"/>
  <c r="BG17" i="6"/>
  <c r="BG25" i="6"/>
  <c r="BG34" i="6"/>
  <c r="BG42" i="6"/>
  <c r="BG51" i="6"/>
  <c r="BG59" i="6"/>
  <c r="BG67" i="6"/>
  <c r="BG77" i="6"/>
  <c r="BG12" i="6"/>
  <c r="BG20" i="6"/>
  <c r="BG28" i="6"/>
  <c r="BG37" i="6"/>
  <c r="BG46" i="6"/>
  <c r="BG54" i="6"/>
  <c r="BG62" i="6"/>
  <c r="BG70" i="6"/>
  <c r="BG80" i="6"/>
  <c r="BG91" i="6"/>
  <c r="BG95" i="6"/>
  <c r="BG103" i="6"/>
  <c r="BG111" i="6"/>
  <c r="BG118" i="6"/>
  <c r="BG126" i="6"/>
  <c r="BG134" i="6"/>
  <c r="BG143" i="6"/>
  <c r="BG151" i="6"/>
  <c r="BG160" i="6"/>
  <c r="BG98" i="6"/>
  <c r="BG106" i="6"/>
  <c r="BG113" i="6"/>
  <c r="BG121" i="6"/>
  <c r="BG129" i="6"/>
  <c r="BG86" i="6"/>
  <c r="BG93" i="6"/>
  <c r="BG101" i="6"/>
  <c r="BG109" i="6"/>
  <c r="BG116" i="6"/>
  <c r="BG124" i="6"/>
  <c r="BG132" i="6"/>
  <c r="BG141" i="6"/>
  <c r="BG149" i="6"/>
  <c r="BG158" i="6"/>
  <c r="BG166" i="6"/>
  <c r="BG174" i="6"/>
  <c r="BG87" i="6"/>
  <c r="BG96" i="6"/>
  <c r="BG104" i="6"/>
  <c r="BG112" i="6"/>
  <c r="BG119" i="6"/>
  <c r="BG127" i="6"/>
  <c r="BG135" i="6"/>
  <c r="BG144" i="6"/>
  <c r="BG152" i="6"/>
  <c r="BG161" i="6"/>
  <c r="BG72" i="6"/>
  <c r="BG88" i="6"/>
  <c r="BG99" i="6"/>
  <c r="BG107" i="6"/>
  <c r="BG114" i="6"/>
  <c r="BG122" i="6"/>
  <c r="BG130" i="6"/>
  <c r="BG139" i="6"/>
  <c r="BG147" i="6"/>
  <c r="BG157" i="6"/>
  <c r="BG164" i="6"/>
  <c r="BG173" i="6"/>
  <c r="BG94" i="6"/>
  <c r="BG102" i="6"/>
  <c r="BG110" i="6"/>
  <c r="BG117" i="6"/>
  <c r="BG125" i="6"/>
  <c r="BG133" i="6"/>
  <c r="BG82" i="6"/>
  <c r="BG83" i="6"/>
  <c r="BG97" i="6"/>
  <c r="BG105" i="6"/>
  <c r="BG120" i="6"/>
  <c r="BG128" i="6"/>
  <c r="BG136" i="6"/>
  <c r="BG145" i="6"/>
  <c r="BG153" i="6"/>
  <c r="BG162" i="6"/>
  <c r="BG170" i="6"/>
  <c r="BG178" i="6"/>
  <c r="BG137" i="6"/>
  <c r="BG150" i="6"/>
  <c r="BG163" i="6"/>
  <c r="BG169" i="6"/>
  <c r="BG180" i="6"/>
  <c r="BG189" i="6"/>
  <c r="BG171" i="6"/>
  <c r="BG172" i="6"/>
  <c r="BG184" i="6"/>
  <c r="BG193" i="6"/>
  <c r="BG165" i="6"/>
  <c r="BG182" i="6"/>
  <c r="BG167" i="6"/>
  <c r="BG131" i="6"/>
  <c r="BG148" i="6"/>
  <c r="BG155" i="6"/>
  <c r="BG175" i="6"/>
  <c r="BG176" i="6"/>
  <c r="BG187" i="6"/>
  <c r="BG196" i="6"/>
  <c r="BG84" i="6"/>
  <c r="BG123" i="6"/>
  <c r="BG142" i="6"/>
  <c r="BG177" i="6"/>
  <c r="BG181" i="6"/>
  <c r="BG191" i="6"/>
  <c r="BG192" i="6"/>
  <c r="BG115" i="6"/>
  <c r="BG185" i="6"/>
  <c r="BG194" i="6"/>
  <c r="BG108" i="6"/>
  <c r="BG140" i="6"/>
  <c r="BG146" i="6"/>
  <c r="BG159" i="6"/>
  <c r="BG190" i="6"/>
  <c r="BG100" i="6"/>
  <c r="BG179" i="6"/>
  <c r="BG168" i="6"/>
  <c r="BG186" i="6"/>
  <c r="BG92" i="6"/>
  <c r="BG156" i="6"/>
  <c r="BG195" i="6"/>
  <c r="BS154" i="6"/>
  <c r="CS154" i="6" s="1"/>
  <c r="BS197" i="6"/>
  <c r="CS197" i="6" s="1"/>
  <c r="BS17" i="6"/>
  <c r="CS17" i="6" s="1"/>
  <c r="BS113" i="6"/>
  <c r="CS113" i="6" s="1"/>
  <c r="BS8" i="6"/>
  <c r="CS8" i="6" s="1"/>
  <c r="BS48" i="6"/>
  <c r="CS48" i="6" s="1"/>
  <c r="BS30" i="6"/>
  <c r="CS30" i="6" s="1"/>
  <c r="BS53" i="6"/>
  <c r="CS53" i="6" s="1"/>
  <c r="BS91" i="6"/>
  <c r="CS91" i="6" s="1"/>
  <c r="BS84" i="6"/>
  <c r="CS84" i="6" s="1"/>
  <c r="BS49" i="6"/>
  <c r="CS49" i="6" s="1"/>
  <c r="BS23" i="6"/>
  <c r="CS23" i="6" s="1"/>
  <c r="BS71" i="6"/>
  <c r="CS71" i="6" s="1"/>
  <c r="BS171" i="6"/>
  <c r="CS171" i="6" s="1"/>
  <c r="BS144" i="6"/>
  <c r="CS144" i="6" s="1"/>
  <c r="BS192" i="6"/>
  <c r="CS192" i="6" s="1"/>
  <c r="BS158" i="6"/>
  <c r="CS158" i="6" s="1"/>
  <c r="BS121" i="6"/>
  <c r="CS121" i="6" s="1"/>
  <c r="BS99" i="6"/>
  <c r="CS99" i="6" s="1"/>
  <c r="BS39" i="6"/>
  <c r="CS39" i="6" s="1"/>
  <c r="BS22" i="6"/>
  <c r="CS22" i="6" s="1"/>
  <c r="BS141" i="6"/>
  <c r="CS141" i="6" s="1"/>
  <c r="BS65" i="6"/>
  <c r="CS65" i="6" s="1"/>
  <c r="BS40" i="6"/>
  <c r="CS40" i="6" s="1"/>
  <c r="BS190" i="6"/>
  <c r="CS190" i="6" s="1"/>
  <c r="BS124" i="6"/>
  <c r="CS124" i="6" s="1"/>
  <c r="BS107" i="6"/>
  <c r="CS107" i="6" s="1"/>
  <c r="BS15" i="6"/>
  <c r="CS15" i="6" s="1"/>
  <c r="BS174" i="6"/>
  <c r="CS174" i="6" s="1"/>
  <c r="BS135" i="6"/>
  <c r="CS135" i="6" s="1"/>
  <c r="BS167" i="6"/>
  <c r="CS167" i="6" s="1"/>
  <c r="BS57" i="6"/>
  <c r="CS57" i="6" s="1"/>
  <c r="BS88" i="6"/>
  <c r="CS88" i="6" s="1"/>
  <c r="BS56" i="6"/>
  <c r="CS56" i="6" s="1"/>
  <c r="BS14" i="6"/>
  <c r="CS14" i="6" s="1"/>
  <c r="BS182" i="6"/>
  <c r="CS182" i="6" s="1"/>
  <c r="BS151" i="6"/>
  <c r="CS151" i="6" s="1"/>
  <c r="BS129" i="6"/>
  <c r="CS129" i="6" s="1"/>
  <c r="BS32" i="6"/>
  <c r="CS32" i="6" s="1"/>
  <c r="BS83" i="6"/>
  <c r="CS83" i="6" s="1"/>
  <c r="BS179" i="6"/>
  <c r="CS179" i="6" s="1"/>
  <c r="BS157" i="6"/>
  <c r="CS157" i="6" s="1"/>
  <c r="BS148" i="6"/>
  <c r="CS148" i="6" s="1"/>
  <c r="BS55" i="6"/>
  <c r="CS55" i="6" s="1"/>
  <c r="BS153" i="6"/>
  <c r="CS153" i="6" s="1"/>
  <c r="BS104" i="6"/>
  <c r="CS104" i="6" s="1"/>
  <c r="BS97" i="6"/>
  <c r="CS97" i="6" s="1"/>
  <c r="BS47" i="6"/>
  <c r="CS47" i="6" s="1"/>
  <c r="BS21" i="6"/>
  <c r="CS21" i="6" s="1"/>
  <c r="BS176" i="6"/>
  <c r="CS176" i="6" s="1"/>
  <c r="BS70" i="6"/>
  <c r="CS70" i="6" s="1"/>
  <c r="BS191" i="6"/>
  <c r="CS191" i="6" s="1"/>
  <c r="BS7" i="6"/>
  <c r="CS7" i="6" s="1"/>
  <c r="BS166" i="6"/>
  <c r="CS166" i="6" s="1"/>
  <c r="BS82" i="6"/>
  <c r="CS82" i="6" s="1"/>
  <c r="BS146" i="6"/>
  <c r="CS146" i="6" s="1"/>
  <c r="BS118" i="6"/>
  <c r="CS118" i="6" s="1"/>
  <c r="BS62" i="6"/>
  <c r="CS62" i="6" s="1"/>
  <c r="BS37" i="6"/>
  <c r="CS37" i="6" s="1"/>
  <c r="BS12" i="6"/>
  <c r="CS12" i="6" s="1"/>
  <c r="BS134" i="6"/>
  <c r="CS134" i="6" s="1"/>
  <c r="BS125" i="6"/>
  <c r="CS125" i="6" s="1"/>
  <c r="BS13" i="6"/>
  <c r="CS13" i="6" s="1"/>
  <c r="BS168" i="6"/>
  <c r="CS168" i="6" s="1"/>
  <c r="BS54" i="6"/>
  <c r="CS54" i="6" s="1"/>
  <c r="BS28" i="6"/>
  <c r="CS28" i="6" s="1"/>
  <c r="BS181" i="6"/>
  <c r="CS181" i="6" s="1"/>
  <c r="BS156" i="6"/>
  <c r="CS156" i="6" s="1"/>
  <c r="BS106" i="6"/>
  <c r="CS106" i="6" s="1"/>
  <c r="BS63" i="6"/>
  <c r="CS63" i="6" s="1"/>
  <c r="BS137" i="6"/>
  <c r="CS137" i="6" s="1"/>
  <c r="BS126" i="6"/>
  <c r="CS126" i="6" s="1"/>
  <c r="BS29" i="6"/>
  <c r="CS29" i="6" s="1"/>
  <c r="BS185" i="6"/>
  <c r="CS185" i="6" s="1"/>
  <c r="BS100" i="6"/>
  <c r="CS100" i="6" s="1"/>
  <c r="BS64" i="6"/>
  <c r="CS64" i="6" s="1"/>
  <c r="BS160" i="6"/>
  <c r="CS160" i="6" s="1"/>
  <c r="BS98" i="6"/>
  <c r="CS98" i="6" s="1"/>
  <c r="BS96" i="6"/>
  <c r="CS96" i="6" s="1"/>
  <c r="BS80" i="6"/>
  <c r="CS80" i="6" s="1"/>
  <c r="BS46" i="6"/>
  <c r="CS46" i="6" s="1"/>
  <c r="BS20" i="6"/>
  <c r="CS20" i="6" s="1"/>
  <c r="BS172" i="6"/>
  <c r="CS172" i="6" s="1"/>
  <c r="BS143" i="6"/>
  <c r="CS143" i="6" s="1"/>
  <c r="BS61" i="6"/>
  <c r="CS61" i="6" s="1"/>
  <c r="BS150" i="6"/>
  <c r="CS150" i="6" s="1"/>
  <c r="BS152" i="6"/>
  <c r="CS152" i="6" s="1"/>
  <c r="BS101" i="6"/>
  <c r="CS101" i="6" s="1"/>
  <c r="BS38" i="6"/>
  <c r="CS38" i="6" s="1"/>
  <c r="BS194" i="6"/>
  <c r="CS194" i="6" s="1"/>
  <c r="BS117" i="6"/>
  <c r="CS117" i="6" s="1"/>
  <c r="BS44" i="6"/>
  <c r="CS44" i="6" s="1"/>
  <c r="BS187" i="6"/>
  <c r="CS187" i="6" s="1"/>
  <c r="BS162" i="6"/>
  <c r="CS162" i="6" s="1"/>
  <c r="BS128" i="6"/>
  <c r="CS128" i="6" s="1"/>
  <c r="BS102" i="6"/>
  <c r="CS102" i="6" s="1"/>
  <c r="BS60" i="6"/>
  <c r="CS60" i="6" s="1"/>
  <c r="BS184" i="6"/>
  <c r="CS184" i="6" s="1"/>
  <c r="BS159" i="6"/>
  <c r="CS159" i="6" s="1"/>
  <c r="BS145" i="6"/>
  <c r="CS145" i="6" s="1"/>
  <c r="BS92" i="6"/>
  <c r="CS92" i="6" s="1"/>
  <c r="BS109" i="6"/>
  <c r="CS109" i="6" s="1"/>
  <c r="BS85" i="6"/>
  <c r="CS85" i="6" s="1"/>
  <c r="BS122" i="6"/>
  <c r="CS122" i="6" s="1"/>
  <c r="BS111" i="6"/>
  <c r="CS111" i="6" s="1"/>
  <c r="BS19" i="6"/>
  <c r="CS19" i="6" s="1"/>
  <c r="BS155" i="6"/>
  <c r="CS155" i="6" s="1"/>
  <c r="BS127" i="6"/>
  <c r="CS127" i="6" s="1"/>
  <c r="BS94" i="6"/>
  <c r="CS94" i="6" s="1"/>
  <c r="BS35" i="6"/>
  <c r="CS35" i="6" s="1"/>
  <c r="BS11" i="6"/>
  <c r="CS11" i="6" s="1"/>
  <c r="BS86" i="6"/>
  <c r="CS86" i="6" s="1"/>
  <c r="BS163" i="6"/>
  <c r="CS163" i="6" s="1"/>
  <c r="BS72" i="6"/>
  <c r="CS72" i="6" s="1"/>
  <c r="BS87" i="6"/>
  <c r="CS87" i="6" s="1"/>
  <c r="BS79" i="6"/>
  <c r="CS79" i="6" s="1"/>
  <c r="BS69" i="6"/>
  <c r="CS69" i="6" s="1"/>
  <c r="BS178" i="6"/>
  <c r="CS178" i="6" s="1"/>
  <c r="BS147" i="6"/>
  <c r="CS147" i="6" s="1"/>
  <c r="BS78" i="6"/>
  <c r="CS78" i="6" s="1"/>
  <c r="BS52" i="6"/>
  <c r="CS52" i="6" s="1"/>
  <c r="BS26" i="6"/>
  <c r="CS26" i="6" s="1"/>
  <c r="BS175" i="6"/>
  <c r="CS175" i="6" s="1"/>
  <c r="BS136" i="6"/>
  <c r="CS136" i="6" s="1"/>
  <c r="BS112" i="6"/>
  <c r="CS112" i="6" s="1"/>
  <c r="BS95" i="6"/>
  <c r="CS95" i="6" s="1"/>
  <c r="BS165" i="6"/>
  <c r="CS165" i="6" s="1"/>
  <c r="BS68" i="6"/>
  <c r="CS68" i="6" s="1"/>
  <c r="BS196" i="6"/>
  <c r="CS196" i="6" s="1"/>
  <c r="BS140" i="6"/>
  <c r="CS140" i="6" s="1"/>
  <c r="BS103" i="6"/>
  <c r="CS103" i="6" s="1"/>
  <c r="BS36" i="6"/>
  <c r="CS36" i="6" s="1"/>
  <c r="BS27" i="6"/>
  <c r="CS27" i="6" s="1"/>
  <c r="BS170" i="6"/>
  <c r="CS170" i="6" s="1"/>
  <c r="BS119" i="6"/>
  <c r="CS119" i="6" s="1"/>
  <c r="BS59" i="6"/>
  <c r="CS59" i="6" s="1"/>
  <c r="BS34" i="6"/>
  <c r="CS34" i="6" s="1"/>
  <c r="BS133" i="6"/>
  <c r="CS133" i="6" s="1"/>
  <c r="BS50" i="6"/>
  <c r="CS50" i="6" s="1"/>
  <c r="BS24" i="6"/>
  <c r="CS24" i="6" s="1"/>
  <c r="BS193" i="6"/>
  <c r="CS193" i="6" s="1"/>
  <c r="BS115" i="6"/>
  <c r="CS115" i="6" s="1"/>
  <c r="BS77" i="6"/>
  <c r="CS77" i="6" s="1"/>
  <c r="BS67" i="6"/>
  <c r="CS67" i="6" s="1"/>
  <c r="BS51" i="6"/>
  <c r="CS51" i="6" s="1"/>
  <c r="BS10" i="6"/>
  <c r="CS10" i="6" s="1"/>
  <c r="BS189" i="6"/>
  <c r="CS189" i="6" s="1"/>
  <c r="BS120" i="6"/>
  <c r="CS120" i="6" s="1"/>
  <c r="BS164" i="6"/>
  <c r="CS164" i="6" s="1"/>
  <c r="BS76" i="6"/>
  <c r="CS76" i="6" s="1"/>
  <c r="BS169" i="6"/>
  <c r="CS169" i="6" s="1"/>
  <c r="BS116" i="6"/>
  <c r="CS116" i="6" s="1"/>
  <c r="BS25" i="6"/>
  <c r="CS25" i="6" s="1"/>
  <c r="BS105" i="6"/>
  <c r="CS105" i="6" s="1"/>
  <c r="BS16" i="6"/>
  <c r="CS16" i="6" s="1"/>
  <c r="BS130" i="6"/>
  <c r="CS130" i="6" s="1"/>
  <c r="BS108" i="6"/>
  <c r="CS108" i="6" s="1"/>
  <c r="BS33" i="6"/>
  <c r="CS33" i="6" s="1"/>
  <c r="BS131" i="6"/>
  <c r="CS131" i="6" s="1"/>
  <c r="BS180" i="6"/>
  <c r="CS180" i="6" s="1"/>
  <c r="BS149" i="6"/>
  <c r="CS149" i="6" s="1"/>
  <c r="BS66" i="6"/>
  <c r="CS66" i="6" s="1"/>
  <c r="BS186" i="6"/>
  <c r="CS186" i="6" s="1"/>
  <c r="BS18" i="6"/>
  <c r="CS18" i="6" s="1"/>
  <c r="BS110" i="6"/>
  <c r="CS110" i="6" s="1"/>
  <c r="BS142" i="6"/>
  <c r="CS142" i="6" s="1"/>
  <c r="BS43" i="6"/>
  <c r="CS43" i="6" s="1"/>
  <c r="BS123" i="6"/>
  <c r="CS123" i="6" s="1"/>
  <c r="BS42" i="6"/>
  <c r="CS42" i="6" s="1"/>
  <c r="BS9" i="6"/>
  <c r="CS9" i="6" s="1"/>
  <c r="BS139" i="6"/>
  <c r="CS139" i="6" s="1"/>
  <c r="BS93" i="6"/>
  <c r="CS93" i="6" s="1"/>
  <c r="BS173" i="6"/>
  <c r="CS173" i="6" s="1"/>
  <c r="BS58" i="6"/>
  <c r="CS58" i="6" s="1"/>
  <c r="BS41" i="6"/>
  <c r="CS41" i="6" s="1"/>
  <c r="BS177" i="6"/>
  <c r="CS177" i="6" s="1"/>
  <c r="BS161" i="6"/>
  <c r="CS161" i="6" s="1"/>
  <c r="BS114" i="6"/>
  <c r="CS114" i="6" s="1"/>
  <c r="BS195" i="6"/>
  <c r="CS195" i="6" s="1"/>
  <c r="BS132" i="6"/>
  <c r="CS132" i="6" s="1"/>
  <c r="AM154" i="6"/>
  <c r="AM197" i="6"/>
  <c r="AT197" i="6"/>
  <c r="AT154" i="6"/>
  <c r="BP154" i="6"/>
  <c r="CP154" i="6" s="1"/>
  <c r="BP197" i="6"/>
  <c r="CP197" i="6" s="1"/>
  <c r="BP140" i="6"/>
  <c r="CP140" i="6" s="1"/>
  <c r="BP196" i="6"/>
  <c r="CP196" i="6" s="1"/>
  <c r="BP145" i="6"/>
  <c r="CP145" i="6" s="1"/>
  <c r="BP65" i="6"/>
  <c r="CP65" i="6" s="1"/>
  <c r="BP91" i="6"/>
  <c r="CP91" i="6" s="1"/>
  <c r="BP149" i="6"/>
  <c r="CP149" i="6" s="1"/>
  <c r="BP117" i="6"/>
  <c r="CP117" i="6" s="1"/>
  <c r="BP187" i="6"/>
  <c r="CP187" i="6" s="1"/>
  <c r="BP120" i="6"/>
  <c r="CP120" i="6" s="1"/>
  <c r="BP40" i="6"/>
  <c r="CP40" i="6" s="1"/>
  <c r="BP23" i="6"/>
  <c r="CP23" i="6" s="1"/>
  <c r="BP155" i="6"/>
  <c r="CP155" i="6" s="1"/>
  <c r="BP178" i="6"/>
  <c r="CP178" i="6" s="1"/>
  <c r="BP159" i="6"/>
  <c r="CP159" i="6" s="1"/>
  <c r="BP57" i="6"/>
  <c r="CP57" i="6" s="1"/>
  <c r="BP98" i="6"/>
  <c r="CP98" i="6" s="1"/>
  <c r="BP64" i="6"/>
  <c r="CP64" i="6" s="1"/>
  <c r="BP14" i="6"/>
  <c r="CP14" i="6" s="1"/>
  <c r="BP170" i="6"/>
  <c r="CP170" i="6" s="1"/>
  <c r="BP175" i="6"/>
  <c r="CP175" i="6" s="1"/>
  <c r="BP56" i="6"/>
  <c r="CP56" i="6" s="1"/>
  <c r="BP189" i="6"/>
  <c r="CP189" i="6" s="1"/>
  <c r="BP94" i="6"/>
  <c r="CP94" i="6" s="1"/>
  <c r="BP62" i="6"/>
  <c r="CP62" i="6" s="1"/>
  <c r="BP162" i="6"/>
  <c r="CP162" i="6" s="1"/>
  <c r="BP96" i="6"/>
  <c r="CP96" i="6" s="1"/>
  <c r="BP136" i="6"/>
  <c r="CP136" i="6" s="1"/>
  <c r="BP152" i="6"/>
  <c r="CP152" i="6" s="1"/>
  <c r="BP15" i="6"/>
  <c r="CP15" i="6" s="1"/>
  <c r="BP83" i="6"/>
  <c r="CP83" i="6" s="1"/>
  <c r="BP30" i="6"/>
  <c r="CP30" i="6" s="1"/>
  <c r="BP164" i="6"/>
  <c r="CP164" i="6" s="1"/>
  <c r="BP111" i="6"/>
  <c r="CP111" i="6" s="1"/>
  <c r="BP165" i="6"/>
  <c r="CP165" i="6" s="1"/>
  <c r="BP147" i="6"/>
  <c r="CP147" i="6" s="1"/>
  <c r="BP84" i="6"/>
  <c r="CP84" i="6" s="1"/>
  <c r="BP49" i="6"/>
  <c r="CP49" i="6" s="1"/>
  <c r="BP61" i="6"/>
  <c r="CP61" i="6" s="1"/>
  <c r="BP70" i="6"/>
  <c r="CP70" i="6" s="1"/>
  <c r="BP184" i="6"/>
  <c r="CP184" i="6" s="1"/>
  <c r="BP32" i="6"/>
  <c r="CP32" i="6" s="1"/>
  <c r="BP180" i="6"/>
  <c r="CP180" i="6" s="1"/>
  <c r="BP193" i="6"/>
  <c r="CP193" i="6" s="1"/>
  <c r="BP8" i="6"/>
  <c r="CP8" i="6" s="1"/>
  <c r="BP71" i="6"/>
  <c r="CP71" i="6" s="1"/>
  <c r="BP22" i="6"/>
  <c r="CP22" i="6" s="1"/>
  <c r="BP131" i="6"/>
  <c r="CP131" i="6" s="1"/>
  <c r="BP173" i="6"/>
  <c r="CP173" i="6" s="1"/>
  <c r="BP133" i="6"/>
  <c r="CP133" i="6" s="1"/>
  <c r="BP72" i="6"/>
  <c r="CP72" i="6" s="1"/>
  <c r="BP13" i="6"/>
  <c r="CP13" i="6" s="1"/>
  <c r="BP177" i="6"/>
  <c r="CP177" i="6" s="1"/>
  <c r="BP192" i="6"/>
  <c r="CP192" i="6" s="1"/>
  <c r="BP7" i="6"/>
  <c r="CP7" i="6" s="1"/>
  <c r="BP12" i="6"/>
  <c r="CP12" i="6" s="1"/>
  <c r="BP86" i="6"/>
  <c r="CP86" i="6" s="1"/>
  <c r="BP63" i="6"/>
  <c r="CP63" i="6" s="1"/>
  <c r="BP29" i="6"/>
  <c r="CP29" i="6" s="1"/>
  <c r="BP195" i="6"/>
  <c r="CP195" i="6" s="1"/>
  <c r="BP37" i="6"/>
  <c r="CP37" i="6" s="1"/>
  <c r="BP103" i="6"/>
  <c r="CP103" i="6" s="1"/>
  <c r="BP69" i="6"/>
  <c r="CP69" i="6" s="1"/>
  <c r="BP36" i="6"/>
  <c r="CP36" i="6" s="1"/>
  <c r="BP48" i="6"/>
  <c r="CP48" i="6" s="1"/>
  <c r="BP139" i="6"/>
  <c r="CP139" i="6" s="1"/>
  <c r="BP121" i="6"/>
  <c r="CP121" i="6" s="1"/>
  <c r="BP54" i="6"/>
  <c r="CP54" i="6" s="1"/>
  <c r="BP127" i="6"/>
  <c r="CP127" i="6" s="1"/>
  <c r="BP55" i="6"/>
  <c r="CP55" i="6" s="1"/>
  <c r="BP21" i="6"/>
  <c r="CP21" i="6" s="1"/>
  <c r="BP186" i="6"/>
  <c r="CP186" i="6" s="1"/>
  <c r="BP118" i="6"/>
  <c r="CP118" i="6" s="1"/>
  <c r="BP104" i="6"/>
  <c r="CP104" i="6" s="1"/>
  <c r="BP39" i="6"/>
  <c r="CP39" i="6" s="1"/>
  <c r="BP47" i="6"/>
  <c r="CP47" i="6" s="1"/>
  <c r="BP161" i="6"/>
  <c r="CP161" i="6" s="1"/>
  <c r="BP20" i="6"/>
  <c r="CP20" i="6" s="1"/>
  <c r="BP174" i="6"/>
  <c r="CP174" i="6" s="1"/>
  <c r="BP144" i="6"/>
  <c r="CP144" i="6" s="1"/>
  <c r="BP106" i="6"/>
  <c r="CP106" i="6" s="1"/>
  <c r="BP44" i="6"/>
  <c r="CP44" i="6" s="1"/>
  <c r="BP119" i="6"/>
  <c r="CP119" i="6" s="1"/>
  <c r="BP97" i="6"/>
  <c r="CP97" i="6" s="1"/>
  <c r="BP82" i="6"/>
  <c r="CP82" i="6" s="1"/>
  <c r="BP38" i="6"/>
  <c r="CP38" i="6" s="1"/>
  <c r="BP80" i="6"/>
  <c r="CP80" i="6" s="1"/>
  <c r="BP46" i="6"/>
  <c r="CP46" i="6" s="1"/>
  <c r="BP167" i="6"/>
  <c r="CP167" i="6" s="1"/>
  <c r="BP190" i="6"/>
  <c r="CP190" i="6" s="1"/>
  <c r="BP163" i="6"/>
  <c r="CP163" i="6" s="1"/>
  <c r="BP35" i="6"/>
  <c r="CP35" i="6" s="1"/>
  <c r="BP185" i="6"/>
  <c r="CP185" i="6" s="1"/>
  <c r="BP160" i="6"/>
  <c r="CP160" i="6" s="1"/>
  <c r="BP146" i="6"/>
  <c r="CP146" i="6" s="1"/>
  <c r="BP95" i="6"/>
  <c r="CP95" i="6" s="1"/>
  <c r="BP105" i="6"/>
  <c r="CP105" i="6" s="1"/>
  <c r="BP109" i="6"/>
  <c r="CP109" i="6" s="1"/>
  <c r="BP157" i="6"/>
  <c r="CP157" i="6" s="1"/>
  <c r="BP124" i="6"/>
  <c r="CP124" i="6" s="1"/>
  <c r="BP110" i="6"/>
  <c r="CP110" i="6" s="1"/>
  <c r="BP52" i="6"/>
  <c r="CP52" i="6" s="1"/>
  <c r="BP11" i="6"/>
  <c r="CP11" i="6" s="1"/>
  <c r="BP112" i="6"/>
  <c r="CP112" i="6" s="1"/>
  <c r="BP28" i="6"/>
  <c r="CP28" i="6" s="1"/>
  <c r="BP182" i="6"/>
  <c r="CP182" i="6" s="1"/>
  <c r="BP158" i="6"/>
  <c r="CP158" i="6" s="1"/>
  <c r="BP53" i="6"/>
  <c r="CP53" i="6" s="1"/>
  <c r="BP87" i="6"/>
  <c r="CP87" i="6" s="1"/>
  <c r="BP79" i="6"/>
  <c r="CP79" i="6" s="1"/>
  <c r="BP179" i="6"/>
  <c r="CP179" i="6" s="1"/>
  <c r="BP148" i="6"/>
  <c r="CP148" i="6" s="1"/>
  <c r="BP126" i="6"/>
  <c r="CP126" i="6" s="1"/>
  <c r="BP78" i="6"/>
  <c r="CP78" i="6" s="1"/>
  <c r="BP26" i="6"/>
  <c r="CP26" i="6" s="1"/>
  <c r="BP135" i="6"/>
  <c r="CP135" i="6" s="1"/>
  <c r="BP27" i="6"/>
  <c r="CP27" i="6" s="1"/>
  <c r="BP166" i="6"/>
  <c r="CP166" i="6" s="1"/>
  <c r="BP125" i="6"/>
  <c r="CP125" i="6" s="1"/>
  <c r="BP68" i="6"/>
  <c r="CP68" i="6" s="1"/>
  <c r="BP85" i="6"/>
  <c r="CP85" i="6" s="1"/>
  <c r="BP142" i="6"/>
  <c r="CP142" i="6" s="1"/>
  <c r="BP169" i="6"/>
  <c r="CP169" i="6" s="1"/>
  <c r="BP141" i="6"/>
  <c r="CP141" i="6" s="1"/>
  <c r="BP116" i="6"/>
  <c r="CP116" i="6" s="1"/>
  <c r="BP102" i="6"/>
  <c r="CP102" i="6" s="1"/>
  <c r="BP43" i="6"/>
  <c r="CP43" i="6" s="1"/>
  <c r="BP194" i="6"/>
  <c r="CP194" i="6" s="1"/>
  <c r="BP93" i="6"/>
  <c r="CP93" i="6" s="1"/>
  <c r="BP115" i="6"/>
  <c r="CP115" i="6" s="1"/>
  <c r="BP19" i="6"/>
  <c r="CP19" i="6" s="1"/>
  <c r="BP171" i="6"/>
  <c r="CP171" i="6" s="1"/>
  <c r="BP151" i="6"/>
  <c r="CP151" i="6" s="1"/>
  <c r="BP132" i="6"/>
  <c r="CP132" i="6" s="1"/>
  <c r="BP60" i="6"/>
  <c r="CP60" i="6" s="1"/>
  <c r="BP77" i="6"/>
  <c r="CP77" i="6" s="1"/>
  <c r="BP25" i="6"/>
  <c r="CP25" i="6" s="1"/>
  <c r="BP191" i="6"/>
  <c r="CP191" i="6" s="1"/>
  <c r="BP130" i="6"/>
  <c r="CP130" i="6" s="1"/>
  <c r="BP114" i="6"/>
  <c r="CP114" i="6" s="1"/>
  <c r="BP99" i="6"/>
  <c r="CP99" i="6" s="1"/>
  <c r="BP33" i="6"/>
  <c r="CP33" i="6" s="1"/>
  <c r="BP176" i="6"/>
  <c r="CP176" i="6" s="1"/>
  <c r="BP66" i="6"/>
  <c r="CP66" i="6" s="1"/>
  <c r="BP123" i="6"/>
  <c r="CP123" i="6" s="1"/>
  <c r="BP107" i="6"/>
  <c r="CP107" i="6" s="1"/>
  <c r="BP100" i="6"/>
  <c r="CP100" i="6" s="1"/>
  <c r="BP9" i="6"/>
  <c r="CP9" i="6" s="1"/>
  <c r="BP50" i="6"/>
  <c r="CP50" i="6" s="1"/>
  <c r="BP137" i="6"/>
  <c r="CP137" i="6" s="1"/>
  <c r="BP42" i="6"/>
  <c r="CP42" i="6" s="1"/>
  <c r="BP17" i="6"/>
  <c r="CP17" i="6" s="1"/>
  <c r="BP181" i="6"/>
  <c r="CP181" i="6" s="1"/>
  <c r="BP150" i="6"/>
  <c r="CP150" i="6" s="1"/>
  <c r="BP122" i="6"/>
  <c r="CP122" i="6" s="1"/>
  <c r="BP153" i="6"/>
  <c r="CP153" i="6" s="1"/>
  <c r="BP156" i="6"/>
  <c r="CP156" i="6" s="1"/>
  <c r="BP143" i="6"/>
  <c r="CP143" i="6" s="1"/>
  <c r="BP58" i="6"/>
  <c r="CP58" i="6" s="1"/>
  <c r="BP24" i="6"/>
  <c r="CP24" i="6" s="1"/>
  <c r="BP129" i="6"/>
  <c r="CP129" i="6" s="1"/>
  <c r="BP168" i="6"/>
  <c r="CP168" i="6" s="1"/>
  <c r="BP34" i="6"/>
  <c r="CP34" i="6" s="1"/>
  <c r="BP10" i="6"/>
  <c r="CP10" i="6" s="1"/>
  <c r="BP113" i="6"/>
  <c r="CP113" i="6" s="1"/>
  <c r="BP108" i="6"/>
  <c r="CP108" i="6" s="1"/>
  <c r="BP128" i="6"/>
  <c r="CP128" i="6" s="1"/>
  <c r="BP18" i="6"/>
  <c r="CP18" i="6" s="1"/>
  <c r="BP59" i="6"/>
  <c r="CP59" i="6" s="1"/>
  <c r="BP51" i="6"/>
  <c r="CP51" i="6" s="1"/>
  <c r="BP172" i="6"/>
  <c r="CP172" i="6" s="1"/>
  <c r="BP41" i="6"/>
  <c r="CP41" i="6" s="1"/>
  <c r="BP67" i="6"/>
  <c r="CP67" i="6" s="1"/>
  <c r="BP134" i="6"/>
  <c r="CP134" i="6" s="1"/>
  <c r="BP92" i="6"/>
  <c r="CP92" i="6" s="1"/>
  <c r="BP76" i="6"/>
  <c r="CP76" i="6" s="1"/>
  <c r="BP16" i="6"/>
  <c r="CP16" i="6" s="1"/>
  <c r="BP101" i="6"/>
  <c r="CP101" i="6" s="1"/>
  <c r="AS197" i="6"/>
  <c r="AS154" i="6"/>
  <c r="AK154" i="6"/>
  <c r="AK197" i="6"/>
  <c r="BO154" i="6"/>
  <c r="CO154" i="6" s="1"/>
  <c r="BO197" i="6"/>
  <c r="CO197" i="6" s="1"/>
  <c r="BO101" i="6"/>
  <c r="CO101" i="6" s="1"/>
  <c r="BO128" i="6"/>
  <c r="CO128" i="6" s="1"/>
  <c r="BO134" i="6"/>
  <c r="CO134" i="6" s="1"/>
  <c r="BO187" i="6"/>
  <c r="CO187" i="6" s="1"/>
  <c r="BO155" i="6"/>
  <c r="CO155" i="6" s="1"/>
  <c r="BO170" i="6"/>
  <c r="CO170" i="6" s="1"/>
  <c r="BO196" i="6"/>
  <c r="CO196" i="6" s="1"/>
  <c r="BO84" i="6"/>
  <c r="CO84" i="6" s="1"/>
  <c r="BO49" i="6"/>
  <c r="CO49" i="6" s="1"/>
  <c r="BO23" i="6"/>
  <c r="CO23" i="6" s="1"/>
  <c r="BO39" i="6"/>
  <c r="CO39" i="6" s="1"/>
  <c r="BO178" i="6"/>
  <c r="CO178" i="6" s="1"/>
  <c r="BO113" i="6"/>
  <c r="CO113" i="6" s="1"/>
  <c r="BO191" i="6"/>
  <c r="CO191" i="6" s="1"/>
  <c r="BO40" i="6"/>
  <c r="CO40" i="6" s="1"/>
  <c r="BO83" i="6"/>
  <c r="CO83" i="6" s="1"/>
  <c r="BO184" i="6"/>
  <c r="CO184" i="6" s="1"/>
  <c r="BO181" i="6"/>
  <c r="CO181" i="6" s="1"/>
  <c r="BO147" i="6"/>
  <c r="CO147" i="6" s="1"/>
  <c r="BO15" i="6"/>
  <c r="CO15" i="6" s="1"/>
  <c r="BO129" i="6"/>
  <c r="CO129" i="6" s="1"/>
  <c r="BO48" i="6"/>
  <c r="CO48" i="6" s="1"/>
  <c r="BO30" i="6"/>
  <c r="CO30" i="6" s="1"/>
  <c r="BO159" i="6"/>
  <c r="CO159" i="6" s="1"/>
  <c r="BO172" i="6"/>
  <c r="CO172" i="6" s="1"/>
  <c r="BO162" i="6"/>
  <c r="CO162" i="6" s="1"/>
  <c r="BO123" i="6"/>
  <c r="CO123" i="6" s="1"/>
  <c r="BO121" i="6"/>
  <c r="CO121" i="6" s="1"/>
  <c r="BO7" i="6"/>
  <c r="CO7" i="6" s="1"/>
  <c r="BO152" i="6"/>
  <c r="CO152" i="6" s="1"/>
  <c r="BO119" i="6"/>
  <c r="CO119" i="6" s="1"/>
  <c r="BO150" i="6"/>
  <c r="CO150" i="6" s="1"/>
  <c r="BO140" i="6"/>
  <c r="CO140" i="6" s="1"/>
  <c r="BO165" i="6"/>
  <c r="CO165" i="6" s="1"/>
  <c r="BO57" i="6"/>
  <c r="CO57" i="6" s="1"/>
  <c r="BO32" i="6"/>
  <c r="CO32" i="6" s="1"/>
  <c r="BO156" i="6"/>
  <c r="CO156" i="6" s="1"/>
  <c r="BO99" i="6"/>
  <c r="CO99" i="6" s="1"/>
  <c r="BO8" i="6"/>
  <c r="CO8" i="6" s="1"/>
  <c r="BO22" i="6"/>
  <c r="CO22" i="6" s="1"/>
  <c r="BO145" i="6"/>
  <c r="CO145" i="6" s="1"/>
  <c r="BO143" i="6"/>
  <c r="CO143" i="6" s="1"/>
  <c r="BO107" i="6"/>
  <c r="CO107" i="6" s="1"/>
  <c r="BO106" i="6"/>
  <c r="CO106" i="6" s="1"/>
  <c r="BO193" i="6"/>
  <c r="CO193" i="6" s="1"/>
  <c r="BO142" i="6"/>
  <c r="CO142" i="6" s="1"/>
  <c r="BO54" i="6"/>
  <c r="CO54" i="6" s="1"/>
  <c r="BO12" i="6"/>
  <c r="CO12" i="6" s="1"/>
  <c r="BO132" i="6"/>
  <c r="CO132" i="6" s="1"/>
  <c r="BO91" i="6"/>
  <c r="CO91" i="6" s="1"/>
  <c r="BO63" i="6"/>
  <c r="CO63" i="6" s="1"/>
  <c r="BO189" i="6"/>
  <c r="CO189" i="6" s="1"/>
  <c r="BO37" i="6"/>
  <c r="CO37" i="6" s="1"/>
  <c r="BO56" i="6"/>
  <c r="CO56" i="6" s="1"/>
  <c r="BO105" i="6"/>
  <c r="CO105" i="6" s="1"/>
  <c r="BO13" i="6"/>
  <c r="CO13" i="6" s="1"/>
  <c r="BO164" i="6"/>
  <c r="CO164" i="6" s="1"/>
  <c r="BO124" i="6"/>
  <c r="CO124" i="6" s="1"/>
  <c r="BO28" i="6"/>
  <c r="CO28" i="6" s="1"/>
  <c r="BO177" i="6"/>
  <c r="CO177" i="6" s="1"/>
  <c r="BO69" i="6"/>
  <c r="CO69" i="6" s="1"/>
  <c r="BO127" i="6"/>
  <c r="CO127" i="6" s="1"/>
  <c r="BO55" i="6"/>
  <c r="CO55" i="6" s="1"/>
  <c r="BO29" i="6"/>
  <c r="CO29" i="6" s="1"/>
  <c r="BO180" i="6"/>
  <c r="CO180" i="6" s="1"/>
  <c r="BO96" i="6"/>
  <c r="CO96" i="6" s="1"/>
  <c r="BO195" i="6"/>
  <c r="CO195" i="6" s="1"/>
  <c r="BO71" i="6"/>
  <c r="CO71" i="6" s="1"/>
  <c r="BO47" i="6"/>
  <c r="CO47" i="6" s="1"/>
  <c r="BO38" i="6"/>
  <c r="CO38" i="6" s="1"/>
  <c r="BO131" i="6"/>
  <c r="CO131" i="6" s="1"/>
  <c r="BO70" i="6"/>
  <c r="CO70" i="6" s="1"/>
  <c r="BO20" i="6"/>
  <c r="CO20" i="6" s="1"/>
  <c r="BO14" i="6"/>
  <c r="CO14" i="6" s="1"/>
  <c r="BO136" i="6"/>
  <c r="CO136" i="6" s="1"/>
  <c r="BO120" i="6"/>
  <c r="CO120" i="6" s="1"/>
  <c r="BO82" i="6"/>
  <c r="CO82" i="6" s="1"/>
  <c r="BO149" i="6"/>
  <c r="CO149" i="6" s="1"/>
  <c r="BO62" i="6"/>
  <c r="CO62" i="6" s="1"/>
  <c r="BO118" i="6"/>
  <c r="CO118" i="6" s="1"/>
  <c r="BO87" i="6"/>
  <c r="CO87" i="6" s="1"/>
  <c r="BO53" i="6"/>
  <c r="CO53" i="6" s="1"/>
  <c r="BO175" i="6"/>
  <c r="CO175" i="6" s="1"/>
  <c r="BO72" i="6"/>
  <c r="CO72" i="6" s="1"/>
  <c r="BO21" i="6"/>
  <c r="CO21" i="6" s="1"/>
  <c r="BO173" i="6"/>
  <c r="CO173" i="6" s="1"/>
  <c r="BO186" i="6"/>
  <c r="CO186" i="6" s="1"/>
  <c r="BO161" i="6"/>
  <c r="CO161" i="6" s="1"/>
  <c r="BO111" i="6"/>
  <c r="CO111" i="6" s="1"/>
  <c r="BO52" i="6"/>
  <c r="CO52" i="6" s="1"/>
  <c r="BO11" i="6"/>
  <c r="CO11" i="6" s="1"/>
  <c r="BO166" i="6"/>
  <c r="CO166" i="6" s="1"/>
  <c r="BO133" i="6"/>
  <c r="CO133" i="6" s="1"/>
  <c r="BO144" i="6"/>
  <c r="CO144" i="6" s="1"/>
  <c r="BO115" i="6"/>
  <c r="CO115" i="6" s="1"/>
  <c r="BO94" i="6"/>
  <c r="CO94" i="6" s="1"/>
  <c r="BO86" i="6"/>
  <c r="CO86" i="6" s="1"/>
  <c r="BO93" i="6"/>
  <c r="CO93" i="6" s="1"/>
  <c r="BO80" i="6"/>
  <c r="CO80" i="6" s="1"/>
  <c r="BO139" i="6"/>
  <c r="CO139" i="6" s="1"/>
  <c r="BO174" i="6"/>
  <c r="CO174" i="6" s="1"/>
  <c r="BO98" i="6"/>
  <c r="CO98" i="6" s="1"/>
  <c r="BO78" i="6"/>
  <c r="CO78" i="6" s="1"/>
  <c r="BO26" i="6"/>
  <c r="CO26" i="6" s="1"/>
  <c r="BO171" i="6"/>
  <c r="CO171" i="6" s="1"/>
  <c r="BO104" i="6"/>
  <c r="CO104" i="6" s="1"/>
  <c r="BO44" i="6"/>
  <c r="CO44" i="6" s="1"/>
  <c r="BO36" i="6"/>
  <c r="CO36" i="6" s="1"/>
  <c r="BO27" i="6"/>
  <c r="CO27" i="6" s="1"/>
  <c r="BO167" i="6"/>
  <c r="CO167" i="6" s="1"/>
  <c r="BO68" i="6"/>
  <c r="CO68" i="6" s="1"/>
  <c r="BO102" i="6"/>
  <c r="CO102" i="6" s="1"/>
  <c r="BO125" i="6"/>
  <c r="CO125" i="6" s="1"/>
  <c r="BO112" i="6"/>
  <c r="CO112" i="6" s="1"/>
  <c r="BO95" i="6"/>
  <c r="CO95" i="6" s="1"/>
  <c r="BO192" i="6"/>
  <c r="CO192" i="6" s="1"/>
  <c r="BO135" i="6"/>
  <c r="CO135" i="6" s="1"/>
  <c r="BO43" i="6"/>
  <c r="CO43" i="6" s="1"/>
  <c r="BO190" i="6"/>
  <c r="CO190" i="6" s="1"/>
  <c r="BO163" i="6"/>
  <c r="CO163" i="6" s="1"/>
  <c r="BO65" i="6"/>
  <c r="CO65" i="6" s="1"/>
  <c r="BO169" i="6"/>
  <c r="CO169" i="6" s="1"/>
  <c r="BO103" i="6"/>
  <c r="CO103" i="6" s="1"/>
  <c r="BO19" i="6"/>
  <c r="CO19" i="6" s="1"/>
  <c r="BO109" i="6"/>
  <c r="CO109" i="6" s="1"/>
  <c r="BO60" i="6"/>
  <c r="CO60" i="6" s="1"/>
  <c r="BO18" i="6"/>
  <c r="CO18" i="6" s="1"/>
  <c r="BO157" i="6"/>
  <c r="CO157" i="6" s="1"/>
  <c r="BO88" i="6"/>
  <c r="CO88" i="6" s="1"/>
  <c r="BO79" i="6"/>
  <c r="CO79" i="6" s="1"/>
  <c r="BO61" i="6"/>
  <c r="CO61" i="6" s="1"/>
  <c r="BO46" i="6"/>
  <c r="CO46" i="6" s="1"/>
  <c r="BO117" i="6"/>
  <c r="CO117" i="6" s="1"/>
  <c r="BO182" i="6"/>
  <c r="CO182" i="6" s="1"/>
  <c r="BO158" i="6"/>
  <c r="CO158" i="6" s="1"/>
  <c r="BO151" i="6"/>
  <c r="CO151" i="6" s="1"/>
  <c r="BO179" i="6"/>
  <c r="CO179" i="6" s="1"/>
  <c r="BO126" i="6"/>
  <c r="CO126" i="6" s="1"/>
  <c r="BO160" i="6"/>
  <c r="CO160" i="6" s="1"/>
  <c r="BO146" i="6"/>
  <c r="CO146" i="6" s="1"/>
  <c r="BO66" i="6"/>
  <c r="CO66" i="6" s="1"/>
  <c r="BO33" i="6"/>
  <c r="CO33" i="6" s="1"/>
  <c r="BO97" i="6"/>
  <c r="CO97" i="6" s="1"/>
  <c r="BO35" i="6"/>
  <c r="CO35" i="6" s="1"/>
  <c r="BO42" i="6"/>
  <c r="CO42" i="6" s="1"/>
  <c r="BO110" i="6"/>
  <c r="CO110" i="6" s="1"/>
  <c r="BO100" i="6"/>
  <c r="CO100" i="6" s="1"/>
  <c r="BO141" i="6"/>
  <c r="CO141" i="6" s="1"/>
  <c r="BO85" i="6"/>
  <c r="CO85" i="6" s="1"/>
  <c r="BO17" i="6"/>
  <c r="CO17" i="6" s="1"/>
  <c r="BO176" i="6"/>
  <c r="CO176" i="6" s="1"/>
  <c r="BO122" i="6"/>
  <c r="CO122" i="6" s="1"/>
  <c r="BO137" i="6"/>
  <c r="CO137" i="6" s="1"/>
  <c r="BO58" i="6"/>
  <c r="CO58" i="6" s="1"/>
  <c r="BO24" i="6"/>
  <c r="CO24" i="6" s="1"/>
  <c r="BO34" i="6"/>
  <c r="CO34" i="6" s="1"/>
  <c r="BO10" i="6"/>
  <c r="CO10" i="6" s="1"/>
  <c r="BO194" i="6"/>
  <c r="CO194" i="6" s="1"/>
  <c r="BO116" i="6"/>
  <c r="CO116" i="6" s="1"/>
  <c r="BO108" i="6"/>
  <c r="CO108" i="6" s="1"/>
  <c r="BO50" i="6"/>
  <c r="CO50" i="6" s="1"/>
  <c r="BO59" i="6"/>
  <c r="CO59" i="6" s="1"/>
  <c r="BO51" i="6"/>
  <c r="CO51" i="6" s="1"/>
  <c r="BO168" i="6"/>
  <c r="CO168" i="6" s="1"/>
  <c r="BO41" i="6"/>
  <c r="CO41" i="6" s="1"/>
  <c r="BO148" i="6"/>
  <c r="CO148" i="6" s="1"/>
  <c r="BO67" i="6"/>
  <c r="CO67" i="6" s="1"/>
  <c r="BO92" i="6"/>
  <c r="CO92" i="6" s="1"/>
  <c r="BO76" i="6"/>
  <c r="CO76" i="6" s="1"/>
  <c r="BO16" i="6"/>
  <c r="CO16" i="6" s="1"/>
  <c r="BO64" i="6"/>
  <c r="CO64" i="6" s="1"/>
  <c r="BO9" i="6"/>
  <c r="CO9" i="6" s="1"/>
  <c r="BO77" i="6"/>
  <c r="CO77" i="6" s="1"/>
  <c r="BO25" i="6"/>
  <c r="CO25" i="6" s="1"/>
  <c r="BO185" i="6"/>
  <c r="CO185" i="6" s="1"/>
  <c r="BO153" i="6"/>
  <c r="CO153" i="6" s="1"/>
  <c r="BO130" i="6"/>
  <c r="CO130" i="6" s="1"/>
  <c r="BO114" i="6"/>
  <c r="CO114" i="6" s="1"/>
  <c r="AR197" i="6"/>
  <c r="AR154" i="6"/>
  <c r="AQ197" i="6"/>
  <c r="AQ154" i="6"/>
  <c r="AI154" i="6"/>
  <c r="AI197" i="6"/>
  <c r="BU154" i="6"/>
  <c r="CU154" i="6" s="1"/>
  <c r="BU197" i="6"/>
  <c r="CU197" i="6" s="1"/>
  <c r="BU185" i="6"/>
  <c r="CU185" i="6" s="1"/>
  <c r="BU57" i="6"/>
  <c r="CU57" i="6" s="1"/>
  <c r="BU40" i="6"/>
  <c r="CU40" i="6" s="1"/>
  <c r="BU64" i="6"/>
  <c r="CU64" i="6" s="1"/>
  <c r="BU143" i="6"/>
  <c r="CU143" i="6" s="1"/>
  <c r="BU102" i="6"/>
  <c r="CU102" i="6" s="1"/>
  <c r="BU119" i="6"/>
  <c r="CU119" i="6" s="1"/>
  <c r="BU114" i="6"/>
  <c r="CU114" i="6" s="1"/>
  <c r="BU126" i="6"/>
  <c r="CU126" i="6" s="1"/>
  <c r="BU15" i="6"/>
  <c r="CU15" i="6" s="1"/>
  <c r="BU137" i="6"/>
  <c r="CU137" i="6" s="1"/>
  <c r="BU120" i="6"/>
  <c r="CU120" i="6" s="1"/>
  <c r="BU80" i="6"/>
  <c r="CU80" i="6" s="1"/>
  <c r="BU88" i="6"/>
  <c r="CU88" i="6" s="1"/>
  <c r="BU83" i="6"/>
  <c r="CU83" i="6" s="1"/>
  <c r="BU7" i="6"/>
  <c r="CU7" i="6" s="1"/>
  <c r="BU91" i="6"/>
  <c r="CU91" i="6" s="1"/>
  <c r="BU84" i="6"/>
  <c r="CU84" i="6" s="1"/>
  <c r="BU49" i="6"/>
  <c r="CU49" i="6" s="1"/>
  <c r="BU32" i="6"/>
  <c r="CU32" i="6" s="1"/>
  <c r="BU160" i="6"/>
  <c r="CU160" i="6" s="1"/>
  <c r="BU48" i="6"/>
  <c r="CU48" i="6" s="1"/>
  <c r="BU134" i="6"/>
  <c r="CU134" i="6" s="1"/>
  <c r="BU108" i="6"/>
  <c r="CU108" i="6" s="1"/>
  <c r="BU168" i="6"/>
  <c r="CU168" i="6" s="1"/>
  <c r="BU8" i="6"/>
  <c r="CU8" i="6" s="1"/>
  <c r="BU121" i="6"/>
  <c r="CU121" i="6" s="1"/>
  <c r="BU128" i="6"/>
  <c r="CU128" i="6" s="1"/>
  <c r="BU22" i="6"/>
  <c r="CU22" i="6" s="1"/>
  <c r="BU181" i="6"/>
  <c r="CU181" i="6" s="1"/>
  <c r="BU93" i="6"/>
  <c r="CU93" i="6" s="1"/>
  <c r="BU153" i="6"/>
  <c r="CU153" i="6" s="1"/>
  <c r="BU106" i="6"/>
  <c r="CU106" i="6" s="1"/>
  <c r="BU98" i="6"/>
  <c r="CU98" i="6" s="1"/>
  <c r="BU65" i="6"/>
  <c r="CU65" i="6" s="1"/>
  <c r="BU23" i="6"/>
  <c r="CU23" i="6" s="1"/>
  <c r="BU39" i="6"/>
  <c r="CU39" i="6" s="1"/>
  <c r="BU150" i="6"/>
  <c r="CU150" i="6" s="1"/>
  <c r="BU35" i="6"/>
  <c r="CU35" i="6" s="1"/>
  <c r="BU194" i="6"/>
  <c r="CU194" i="6" s="1"/>
  <c r="BU176" i="6"/>
  <c r="CU176" i="6" s="1"/>
  <c r="BU146" i="6"/>
  <c r="CU146" i="6" s="1"/>
  <c r="BU14" i="6"/>
  <c r="CU14" i="6" s="1"/>
  <c r="BU172" i="6"/>
  <c r="CU172" i="6" s="1"/>
  <c r="BU56" i="6"/>
  <c r="CU56" i="6" s="1"/>
  <c r="BU30" i="6"/>
  <c r="CU30" i="6" s="1"/>
  <c r="BU13" i="6"/>
  <c r="CU13" i="6" s="1"/>
  <c r="BU196" i="6"/>
  <c r="CU196" i="6" s="1"/>
  <c r="BU165" i="6"/>
  <c r="CU165" i="6" s="1"/>
  <c r="BU147" i="6"/>
  <c r="CU147" i="6" s="1"/>
  <c r="BU127" i="6"/>
  <c r="CU127" i="6" s="1"/>
  <c r="BU70" i="6"/>
  <c r="CU70" i="6" s="1"/>
  <c r="BU46" i="6"/>
  <c r="CU46" i="6" s="1"/>
  <c r="BU28" i="6"/>
  <c r="CU28" i="6" s="1"/>
  <c r="BU72" i="6"/>
  <c r="CU72" i="6" s="1"/>
  <c r="BU38" i="6"/>
  <c r="CU38" i="6" s="1"/>
  <c r="BU170" i="6"/>
  <c r="CU170" i="6" s="1"/>
  <c r="BU96" i="6"/>
  <c r="CU96" i="6" s="1"/>
  <c r="BU62" i="6"/>
  <c r="CU62" i="6" s="1"/>
  <c r="BU184" i="6"/>
  <c r="CU184" i="6" s="1"/>
  <c r="BU191" i="6"/>
  <c r="CU191" i="6" s="1"/>
  <c r="BU97" i="6"/>
  <c r="CU97" i="6" s="1"/>
  <c r="BU29" i="6"/>
  <c r="CU29" i="6" s="1"/>
  <c r="BU140" i="6"/>
  <c r="CU140" i="6" s="1"/>
  <c r="BU152" i="6"/>
  <c r="CU152" i="6" s="1"/>
  <c r="BU36" i="6"/>
  <c r="CU36" i="6" s="1"/>
  <c r="BU71" i="6"/>
  <c r="CU71" i="6" s="1"/>
  <c r="BU63" i="6"/>
  <c r="CU63" i="6" s="1"/>
  <c r="BU162" i="6"/>
  <c r="CU162" i="6" s="1"/>
  <c r="BU104" i="6"/>
  <c r="CU104" i="6" s="1"/>
  <c r="BU175" i="6"/>
  <c r="CU175" i="6" s="1"/>
  <c r="BU156" i="6"/>
  <c r="CU156" i="6" s="1"/>
  <c r="BU21" i="6"/>
  <c r="CU21" i="6" s="1"/>
  <c r="BU54" i="6"/>
  <c r="CU54" i="6" s="1"/>
  <c r="BU100" i="6"/>
  <c r="CU100" i="6" s="1"/>
  <c r="BU105" i="6"/>
  <c r="CU105" i="6" s="1"/>
  <c r="BU178" i="6"/>
  <c r="CU178" i="6" s="1"/>
  <c r="BU155" i="6"/>
  <c r="CU155" i="6" s="1"/>
  <c r="BU37" i="6"/>
  <c r="CU37" i="6" s="1"/>
  <c r="BU12" i="6"/>
  <c r="CU12" i="6" s="1"/>
  <c r="BU193" i="6"/>
  <c r="CU193" i="6" s="1"/>
  <c r="BU87" i="6"/>
  <c r="CU87" i="6" s="1"/>
  <c r="BU79" i="6"/>
  <c r="CU79" i="6" s="1"/>
  <c r="BU118" i="6"/>
  <c r="CU118" i="6" s="1"/>
  <c r="BU136" i="6"/>
  <c r="CU136" i="6" s="1"/>
  <c r="BU110" i="6"/>
  <c r="CU110" i="6" s="1"/>
  <c r="BU44" i="6"/>
  <c r="CU44" i="6" s="1"/>
  <c r="BU86" i="6"/>
  <c r="CU86" i="6" s="1"/>
  <c r="BU26" i="6"/>
  <c r="CU26" i="6" s="1"/>
  <c r="BU67" i="6"/>
  <c r="CU67" i="6" s="1"/>
  <c r="BU159" i="6"/>
  <c r="CU159" i="6" s="1"/>
  <c r="BU53" i="6"/>
  <c r="CU53" i="6" s="1"/>
  <c r="BU180" i="6"/>
  <c r="CU180" i="6" s="1"/>
  <c r="BU149" i="6"/>
  <c r="CU149" i="6" s="1"/>
  <c r="BU78" i="6"/>
  <c r="CU78" i="6" s="1"/>
  <c r="BU177" i="6"/>
  <c r="CU177" i="6" s="1"/>
  <c r="BU139" i="6"/>
  <c r="CU139" i="6" s="1"/>
  <c r="BU132" i="6"/>
  <c r="CU132" i="6" s="1"/>
  <c r="BU131" i="6"/>
  <c r="CU131" i="6" s="1"/>
  <c r="BU187" i="6"/>
  <c r="CU187" i="6" s="1"/>
  <c r="BU112" i="6"/>
  <c r="CU112" i="6" s="1"/>
  <c r="BU95" i="6"/>
  <c r="CU95" i="6" s="1"/>
  <c r="BU69" i="6"/>
  <c r="CU69" i="6" s="1"/>
  <c r="BU61" i="6"/>
  <c r="CU61" i="6" s="1"/>
  <c r="BU27" i="6"/>
  <c r="CU27" i="6" s="1"/>
  <c r="BU113" i="6"/>
  <c r="CU113" i="6" s="1"/>
  <c r="BU68" i="6"/>
  <c r="CU68" i="6" s="1"/>
  <c r="BU164" i="6"/>
  <c r="CU164" i="6" s="1"/>
  <c r="BU20" i="6"/>
  <c r="CU20" i="6" s="1"/>
  <c r="BU125" i="6"/>
  <c r="CU125" i="6" s="1"/>
  <c r="BU103" i="6"/>
  <c r="CU103" i="6" s="1"/>
  <c r="BU142" i="6"/>
  <c r="CU142" i="6" s="1"/>
  <c r="BU43" i="6"/>
  <c r="CU43" i="6" s="1"/>
  <c r="BU18" i="6"/>
  <c r="CU18" i="6" s="1"/>
  <c r="BU122" i="6"/>
  <c r="CU122" i="6" s="1"/>
  <c r="BU145" i="6"/>
  <c r="CU145" i="6" s="1"/>
  <c r="BU173" i="6"/>
  <c r="CU173" i="6" s="1"/>
  <c r="BU92" i="6"/>
  <c r="CU92" i="6" s="1"/>
  <c r="BU60" i="6"/>
  <c r="CU60" i="6" s="1"/>
  <c r="BU169" i="6"/>
  <c r="CU169" i="6" s="1"/>
  <c r="BU129" i="6"/>
  <c r="CU129" i="6" s="1"/>
  <c r="BU101" i="6"/>
  <c r="CU101" i="6" s="1"/>
  <c r="BU116" i="6"/>
  <c r="CU116" i="6" s="1"/>
  <c r="BU19" i="6"/>
  <c r="CU19" i="6" s="1"/>
  <c r="BU47" i="6"/>
  <c r="CU47" i="6" s="1"/>
  <c r="BU109" i="6"/>
  <c r="CU109" i="6" s="1"/>
  <c r="BU77" i="6"/>
  <c r="CU77" i="6" s="1"/>
  <c r="BU117" i="6"/>
  <c r="CU117" i="6" s="1"/>
  <c r="BU189" i="6"/>
  <c r="CU189" i="6" s="1"/>
  <c r="BU133" i="6"/>
  <c r="CU133" i="6" s="1"/>
  <c r="BU107" i="6"/>
  <c r="CU107" i="6" s="1"/>
  <c r="BU111" i="6"/>
  <c r="CU111" i="6" s="1"/>
  <c r="BU11" i="6"/>
  <c r="CU11" i="6" s="1"/>
  <c r="BU195" i="6"/>
  <c r="CU195" i="6" s="1"/>
  <c r="BU161" i="6"/>
  <c r="CU161" i="6" s="1"/>
  <c r="BU123" i="6"/>
  <c r="CU123" i="6" s="1"/>
  <c r="BU17" i="6"/>
  <c r="CU17" i="6" s="1"/>
  <c r="BU94" i="6"/>
  <c r="CU94" i="6" s="1"/>
  <c r="BU124" i="6"/>
  <c r="CU124" i="6" s="1"/>
  <c r="BU157" i="6"/>
  <c r="CU157" i="6" s="1"/>
  <c r="BU85" i="6"/>
  <c r="CU85" i="6" s="1"/>
  <c r="BU182" i="6"/>
  <c r="CU182" i="6" s="1"/>
  <c r="BU151" i="6"/>
  <c r="CU151" i="6" s="1"/>
  <c r="BU82" i="6"/>
  <c r="CU82" i="6" s="1"/>
  <c r="BU34" i="6"/>
  <c r="CU34" i="6" s="1"/>
  <c r="BU10" i="6"/>
  <c r="CU10" i="6" s="1"/>
  <c r="BU158" i="6"/>
  <c r="CU158" i="6" s="1"/>
  <c r="BU144" i="6"/>
  <c r="CU144" i="6" s="1"/>
  <c r="BU50" i="6"/>
  <c r="CU50" i="6" s="1"/>
  <c r="BU41" i="6"/>
  <c r="CU41" i="6" s="1"/>
  <c r="BU9" i="6"/>
  <c r="CU9" i="6" s="1"/>
  <c r="BU52" i="6"/>
  <c r="CU52" i="6" s="1"/>
  <c r="BU115" i="6"/>
  <c r="CU115" i="6" s="1"/>
  <c r="BU190" i="6"/>
  <c r="CU190" i="6" s="1"/>
  <c r="BU148" i="6"/>
  <c r="CU148" i="6" s="1"/>
  <c r="BU141" i="6"/>
  <c r="CU141" i="6" s="1"/>
  <c r="BU186" i="6"/>
  <c r="CU186" i="6" s="1"/>
  <c r="BU59" i="6"/>
  <c r="CU59" i="6" s="1"/>
  <c r="BU51" i="6"/>
  <c r="CU51" i="6" s="1"/>
  <c r="BU174" i="6"/>
  <c r="CU174" i="6" s="1"/>
  <c r="BU76" i="6"/>
  <c r="CU76" i="6" s="1"/>
  <c r="BU24" i="6"/>
  <c r="CU24" i="6" s="1"/>
  <c r="BU166" i="6"/>
  <c r="CU166" i="6" s="1"/>
  <c r="BU25" i="6"/>
  <c r="CU25" i="6" s="1"/>
  <c r="BU135" i="6"/>
  <c r="CU135" i="6" s="1"/>
  <c r="BU130" i="6"/>
  <c r="CU130" i="6" s="1"/>
  <c r="BU192" i="6"/>
  <c r="CU192" i="6" s="1"/>
  <c r="BU167" i="6"/>
  <c r="CU167" i="6" s="1"/>
  <c r="BU99" i="6"/>
  <c r="CU99" i="6" s="1"/>
  <c r="BU66" i="6"/>
  <c r="CU66" i="6" s="1"/>
  <c r="BU179" i="6"/>
  <c r="CU179" i="6" s="1"/>
  <c r="BU163" i="6"/>
  <c r="CU163" i="6" s="1"/>
  <c r="BU171" i="6"/>
  <c r="CU171" i="6" s="1"/>
  <c r="BU42" i="6"/>
  <c r="CU42" i="6" s="1"/>
  <c r="BU16" i="6"/>
  <c r="CU16" i="6" s="1"/>
  <c r="BU55" i="6"/>
  <c r="CU55" i="6" s="1"/>
  <c r="BU58" i="6"/>
  <c r="CU58" i="6" s="1"/>
  <c r="BU33" i="6"/>
  <c r="CU33" i="6" s="1"/>
  <c r="BM154" i="6"/>
  <c r="CM154" i="6" s="1"/>
  <c r="BM197" i="6"/>
  <c r="CM197" i="6" s="1"/>
  <c r="BM166" i="6"/>
  <c r="CM166" i="6" s="1"/>
  <c r="BM122" i="6"/>
  <c r="CM122" i="6" s="1"/>
  <c r="BM171" i="6"/>
  <c r="CM171" i="6" s="1"/>
  <c r="BM176" i="6"/>
  <c r="CM176" i="6" s="1"/>
  <c r="BM15" i="6"/>
  <c r="CM15" i="6" s="1"/>
  <c r="BM146" i="6"/>
  <c r="CM146" i="6" s="1"/>
  <c r="BM120" i="6"/>
  <c r="CM120" i="6" s="1"/>
  <c r="BM56" i="6"/>
  <c r="CM56" i="6" s="1"/>
  <c r="BM30" i="6"/>
  <c r="CM30" i="6" s="1"/>
  <c r="BM172" i="6"/>
  <c r="CM172" i="6" s="1"/>
  <c r="BM163" i="6"/>
  <c r="CM163" i="6" s="1"/>
  <c r="BM98" i="6"/>
  <c r="CM98" i="6" s="1"/>
  <c r="BM83" i="6"/>
  <c r="CM83" i="6" s="1"/>
  <c r="BM194" i="6"/>
  <c r="CM194" i="6" s="1"/>
  <c r="BM91" i="6"/>
  <c r="CM91" i="6" s="1"/>
  <c r="BM84" i="6"/>
  <c r="CM84" i="6" s="1"/>
  <c r="BM49" i="6"/>
  <c r="CM49" i="6" s="1"/>
  <c r="BM32" i="6"/>
  <c r="CM32" i="6" s="1"/>
  <c r="BM137" i="6"/>
  <c r="CM137" i="6" s="1"/>
  <c r="BM48" i="6"/>
  <c r="CM48" i="6" s="1"/>
  <c r="BM191" i="6"/>
  <c r="CM191" i="6" s="1"/>
  <c r="BM102" i="6"/>
  <c r="CM102" i="6" s="1"/>
  <c r="BM141" i="6"/>
  <c r="CM141" i="6" s="1"/>
  <c r="BM70" i="6"/>
  <c r="CM70" i="6" s="1"/>
  <c r="BM8" i="6"/>
  <c r="CM8" i="6" s="1"/>
  <c r="BM128" i="6"/>
  <c r="CM128" i="6" s="1"/>
  <c r="BM22" i="6"/>
  <c r="CM22" i="6" s="1"/>
  <c r="BM157" i="6"/>
  <c r="CM157" i="6" s="1"/>
  <c r="BM185" i="6"/>
  <c r="CM185" i="6" s="1"/>
  <c r="BM160" i="6"/>
  <c r="CM160" i="6" s="1"/>
  <c r="BM106" i="6"/>
  <c r="CM106" i="6" s="1"/>
  <c r="BM71" i="6"/>
  <c r="CM71" i="6" s="1"/>
  <c r="BM134" i="6"/>
  <c r="CM134" i="6" s="1"/>
  <c r="BM65" i="6"/>
  <c r="CM65" i="6" s="1"/>
  <c r="BM23" i="6"/>
  <c r="CM23" i="6" s="1"/>
  <c r="BM113" i="6"/>
  <c r="CM113" i="6" s="1"/>
  <c r="BM190" i="6"/>
  <c r="CM190" i="6" s="1"/>
  <c r="BM153" i="6"/>
  <c r="CM153" i="6" s="1"/>
  <c r="BM107" i="6"/>
  <c r="CM107" i="6" s="1"/>
  <c r="BM14" i="6"/>
  <c r="CM14" i="6" s="1"/>
  <c r="BM156" i="6"/>
  <c r="CM156" i="6" s="1"/>
  <c r="BM148" i="6"/>
  <c r="CM148" i="6" s="1"/>
  <c r="BM179" i="6"/>
  <c r="CM179" i="6" s="1"/>
  <c r="BM168" i="6"/>
  <c r="CM168" i="6" s="1"/>
  <c r="BM57" i="6"/>
  <c r="CM57" i="6" s="1"/>
  <c r="BM40" i="6"/>
  <c r="CM40" i="6" s="1"/>
  <c r="BM64" i="6"/>
  <c r="CM64" i="6" s="1"/>
  <c r="BM150" i="6"/>
  <c r="CM150" i="6" s="1"/>
  <c r="BM7" i="6"/>
  <c r="CM7" i="6" s="1"/>
  <c r="BM38" i="6"/>
  <c r="CM38" i="6" s="1"/>
  <c r="BM119" i="6"/>
  <c r="CM119" i="6" s="1"/>
  <c r="BM29" i="6"/>
  <c r="CM29" i="6" s="1"/>
  <c r="BM196" i="6"/>
  <c r="CM196" i="6" s="1"/>
  <c r="BM165" i="6"/>
  <c r="CM165" i="6" s="1"/>
  <c r="BM147" i="6"/>
  <c r="CM147" i="6" s="1"/>
  <c r="BM143" i="6"/>
  <c r="CM143" i="6" s="1"/>
  <c r="BM63" i="6"/>
  <c r="CM63" i="6" s="1"/>
  <c r="BM170" i="6"/>
  <c r="CM170" i="6" s="1"/>
  <c r="BM62" i="6"/>
  <c r="CM62" i="6" s="1"/>
  <c r="BM20" i="6"/>
  <c r="CM20" i="6" s="1"/>
  <c r="BM184" i="6"/>
  <c r="CM184" i="6" s="1"/>
  <c r="BM159" i="6"/>
  <c r="CM159" i="6" s="1"/>
  <c r="BM124" i="6"/>
  <c r="CM124" i="6" s="1"/>
  <c r="BM112" i="6"/>
  <c r="CM112" i="6" s="1"/>
  <c r="BM95" i="6"/>
  <c r="CM95" i="6" s="1"/>
  <c r="BM61" i="6"/>
  <c r="CM61" i="6" s="1"/>
  <c r="BM97" i="6"/>
  <c r="CM97" i="6" s="1"/>
  <c r="BM21" i="6"/>
  <c r="CM21" i="6" s="1"/>
  <c r="BM187" i="6"/>
  <c r="CM187" i="6" s="1"/>
  <c r="BM39" i="6"/>
  <c r="CM39" i="6" s="1"/>
  <c r="BM181" i="6"/>
  <c r="CM181" i="6" s="1"/>
  <c r="BM105" i="6"/>
  <c r="CM105" i="6" s="1"/>
  <c r="BM55" i="6"/>
  <c r="CM55" i="6" s="1"/>
  <c r="BM162" i="6"/>
  <c r="CM162" i="6" s="1"/>
  <c r="BM37" i="6"/>
  <c r="CM37" i="6" s="1"/>
  <c r="BM12" i="6"/>
  <c r="CM12" i="6" s="1"/>
  <c r="BM175" i="6"/>
  <c r="CM175" i="6" s="1"/>
  <c r="BM130" i="6"/>
  <c r="CM130" i="6" s="1"/>
  <c r="BM80" i="6"/>
  <c r="CM80" i="6" s="1"/>
  <c r="BM46" i="6"/>
  <c r="CM46" i="6" s="1"/>
  <c r="BM133" i="6"/>
  <c r="CM133" i="6" s="1"/>
  <c r="BM103" i="6"/>
  <c r="CM103" i="6" s="1"/>
  <c r="BM99" i="6"/>
  <c r="CM99" i="6" s="1"/>
  <c r="BM13" i="6"/>
  <c r="CM13" i="6" s="1"/>
  <c r="BM178" i="6"/>
  <c r="CM178" i="6" s="1"/>
  <c r="BM155" i="6"/>
  <c r="CM155" i="6" s="1"/>
  <c r="BM129" i="6"/>
  <c r="CM129" i="6" s="1"/>
  <c r="BM114" i="6"/>
  <c r="CM114" i="6" s="1"/>
  <c r="BM28" i="6"/>
  <c r="CM28" i="6" s="1"/>
  <c r="BM193" i="6"/>
  <c r="CM193" i="6" s="1"/>
  <c r="BM104" i="6"/>
  <c r="CM104" i="6" s="1"/>
  <c r="BM53" i="6"/>
  <c r="CM53" i="6" s="1"/>
  <c r="BM78" i="6"/>
  <c r="CM78" i="6" s="1"/>
  <c r="BM131" i="6"/>
  <c r="CM131" i="6" s="1"/>
  <c r="BM59" i="6"/>
  <c r="CM59" i="6" s="1"/>
  <c r="BM96" i="6"/>
  <c r="CM96" i="6" s="1"/>
  <c r="BM69" i="6"/>
  <c r="CM69" i="6" s="1"/>
  <c r="BM36" i="6"/>
  <c r="CM36" i="6" s="1"/>
  <c r="BM100" i="6"/>
  <c r="CM100" i="6" s="1"/>
  <c r="BM68" i="6"/>
  <c r="CM68" i="6" s="1"/>
  <c r="BM85" i="6"/>
  <c r="CM85" i="6" s="1"/>
  <c r="BM140" i="6"/>
  <c r="CM140" i="6" s="1"/>
  <c r="BM125" i="6"/>
  <c r="CM125" i="6" s="1"/>
  <c r="BM87" i="6"/>
  <c r="CM87" i="6" s="1"/>
  <c r="BM79" i="6"/>
  <c r="CM79" i="6" s="1"/>
  <c r="BM180" i="6"/>
  <c r="CM180" i="6" s="1"/>
  <c r="BM149" i="6"/>
  <c r="CM149" i="6" s="1"/>
  <c r="BM43" i="6"/>
  <c r="CM43" i="6" s="1"/>
  <c r="BM18" i="6"/>
  <c r="CM18" i="6" s="1"/>
  <c r="BM177" i="6"/>
  <c r="CM177" i="6" s="1"/>
  <c r="BM139" i="6"/>
  <c r="CM139" i="6" s="1"/>
  <c r="BM136" i="6"/>
  <c r="CM136" i="6" s="1"/>
  <c r="BM27" i="6"/>
  <c r="CM27" i="6" s="1"/>
  <c r="BM60" i="6"/>
  <c r="CM60" i="6" s="1"/>
  <c r="BM142" i="6"/>
  <c r="CM142" i="6" s="1"/>
  <c r="BM195" i="6"/>
  <c r="CM195" i="6" s="1"/>
  <c r="BM109" i="6"/>
  <c r="CM109" i="6" s="1"/>
  <c r="BM77" i="6"/>
  <c r="CM77" i="6" s="1"/>
  <c r="BM108" i="6"/>
  <c r="CM108" i="6" s="1"/>
  <c r="BM145" i="6"/>
  <c r="CM145" i="6" s="1"/>
  <c r="BM117" i="6"/>
  <c r="CM117" i="6" s="1"/>
  <c r="BM173" i="6"/>
  <c r="CM173" i="6" s="1"/>
  <c r="BM35" i="6"/>
  <c r="CM35" i="6" s="1"/>
  <c r="BM11" i="6"/>
  <c r="CM11" i="6" s="1"/>
  <c r="BM169" i="6"/>
  <c r="CM169" i="6" s="1"/>
  <c r="BM118" i="6"/>
  <c r="CM118" i="6" s="1"/>
  <c r="BM115" i="6"/>
  <c r="CM115" i="6" s="1"/>
  <c r="BM54" i="6"/>
  <c r="CM54" i="6" s="1"/>
  <c r="BM152" i="6"/>
  <c r="CM152" i="6" s="1"/>
  <c r="BM132" i="6"/>
  <c r="CM132" i="6" s="1"/>
  <c r="BM111" i="6"/>
  <c r="CM111" i="6" s="1"/>
  <c r="BM19" i="6"/>
  <c r="CM19" i="6" s="1"/>
  <c r="BM121" i="6"/>
  <c r="CM121" i="6" s="1"/>
  <c r="BM44" i="6"/>
  <c r="CM44" i="6" s="1"/>
  <c r="BM189" i="6"/>
  <c r="CM189" i="6" s="1"/>
  <c r="BM164" i="6"/>
  <c r="CM164" i="6" s="1"/>
  <c r="BM94" i="6"/>
  <c r="CM94" i="6" s="1"/>
  <c r="BM86" i="6"/>
  <c r="CM86" i="6" s="1"/>
  <c r="BM58" i="6"/>
  <c r="CM58" i="6" s="1"/>
  <c r="BM33" i="6"/>
  <c r="CM33" i="6" s="1"/>
  <c r="BM161" i="6"/>
  <c r="CM161" i="6" s="1"/>
  <c r="BM34" i="6"/>
  <c r="CM34" i="6" s="1"/>
  <c r="BM10" i="6"/>
  <c r="CM10" i="6" s="1"/>
  <c r="BM50" i="6"/>
  <c r="CM50" i="6" s="1"/>
  <c r="BM52" i="6"/>
  <c r="CM52" i="6" s="1"/>
  <c r="BM101" i="6"/>
  <c r="CM101" i="6" s="1"/>
  <c r="BM182" i="6"/>
  <c r="CM182" i="6" s="1"/>
  <c r="BM151" i="6"/>
  <c r="CM151" i="6" s="1"/>
  <c r="BM110" i="6"/>
  <c r="CM110" i="6" s="1"/>
  <c r="BM26" i="6"/>
  <c r="CM26" i="6" s="1"/>
  <c r="BM51" i="6"/>
  <c r="CM51" i="6" s="1"/>
  <c r="BM158" i="6"/>
  <c r="CM158" i="6" s="1"/>
  <c r="BM144" i="6"/>
  <c r="CM144" i="6" s="1"/>
  <c r="BM92" i="6"/>
  <c r="CM92" i="6" s="1"/>
  <c r="BM76" i="6"/>
  <c r="CM76" i="6" s="1"/>
  <c r="BM24" i="6"/>
  <c r="CM24" i="6" s="1"/>
  <c r="BM47" i="6"/>
  <c r="CM47" i="6" s="1"/>
  <c r="BM72" i="6"/>
  <c r="CM72" i="6" s="1"/>
  <c r="BM25" i="6"/>
  <c r="CM25" i="6" s="1"/>
  <c r="BM82" i="6"/>
  <c r="CM82" i="6" s="1"/>
  <c r="BM66" i="6"/>
  <c r="CM66" i="6" s="1"/>
  <c r="BM186" i="6"/>
  <c r="CM186" i="6" s="1"/>
  <c r="BM67" i="6"/>
  <c r="CM67" i="6" s="1"/>
  <c r="BM174" i="6"/>
  <c r="CM174" i="6" s="1"/>
  <c r="BM93" i="6"/>
  <c r="CM93" i="6" s="1"/>
  <c r="BM42" i="6"/>
  <c r="CM42" i="6" s="1"/>
  <c r="BM135" i="6"/>
  <c r="CM135" i="6" s="1"/>
  <c r="BM16" i="6"/>
  <c r="CM16" i="6" s="1"/>
  <c r="BM127" i="6"/>
  <c r="CM127" i="6" s="1"/>
  <c r="BM116" i="6"/>
  <c r="CM116" i="6" s="1"/>
  <c r="BM41" i="6"/>
  <c r="CM41" i="6" s="1"/>
  <c r="BM123" i="6"/>
  <c r="CM123" i="6" s="1"/>
  <c r="BM17" i="6"/>
  <c r="CM17" i="6" s="1"/>
  <c r="BM192" i="6"/>
  <c r="CM192" i="6" s="1"/>
  <c r="BM167" i="6"/>
  <c r="CM167" i="6" s="1"/>
  <c r="BM126" i="6"/>
  <c r="CM126" i="6" s="1"/>
  <c r="BM9" i="6"/>
  <c r="CM9" i="6" s="1"/>
  <c r="BE154" i="6"/>
  <c r="BE197" i="6"/>
  <c r="BE13" i="6"/>
  <c r="BE21" i="6"/>
  <c r="BE29" i="6"/>
  <c r="BE38" i="6"/>
  <c r="BE47" i="6"/>
  <c r="BE55" i="6"/>
  <c r="BE63" i="6"/>
  <c r="BE8" i="6"/>
  <c r="BE16" i="6"/>
  <c r="BE24" i="6"/>
  <c r="BE33" i="6"/>
  <c r="BE41" i="6"/>
  <c r="BE50" i="6"/>
  <c r="BE58" i="6"/>
  <c r="BE66" i="6"/>
  <c r="BE76" i="6"/>
  <c r="BE11" i="6"/>
  <c r="BE19" i="6"/>
  <c r="BE27" i="6"/>
  <c r="BE36" i="6"/>
  <c r="BE44" i="6"/>
  <c r="BE53" i="6"/>
  <c r="BE61" i="6"/>
  <c r="BE69" i="6"/>
  <c r="BE6" i="6"/>
  <c r="BE14" i="6"/>
  <c r="BE22" i="6"/>
  <c r="BE30" i="6"/>
  <c r="BE39" i="6"/>
  <c r="BE48" i="6"/>
  <c r="BE56" i="6"/>
  <c r="BE64" i="6"/>
  <c r="BE71" i="6"/>
  <c r="BE83" i="6"/>
  <c r="BE9" i="6"/>
  <c r="BE17" i="6"/>
  <c r="BE25" i="6"/>
  <c r="BE34" i="6"/>
  <c r="BE42" i="6"/>
  <c r="BE51" i="6"/>
  <c r="BE59" i="6"/>
  <c r="BE67" i="6"/>
  <c r="BE77" i="6"/>
  <c r="BE12" i="6"/>
  <c r="BE20" i="6"/>
  <c r="BE28" i="6"/>
  <c r="BE37" i="6"/>
  <c r="BE46" i="6"/>
  <c r="BE54" i="6"/>
  <c r="BE62" i="6"/>
  <c r="BE70" i="6"/>
  <c r="BE80" i="6"/>
  <c r="BE7" i="6"/>
  <c r="BE15" i="6"/>
  <c r="BE23" i="6"/>
  <c r="BE32" i="6"/>
  <c r="BE40" i="6"/>
  <c r="BE49" i="6"/>
  <c r="BE57" i="6"/>
  <c r="BE65" i="6"/>
  <c r="BE10" i="6"/>
  <c r="BE18" i="6"/>
  <c r="BE26" i="6"/>
  <c r="BE35" i="6"/>
  <c r="BE43" i="6"/>
  <c r="BE52" i="6"/>
  <c r="BE60" i="6"/>
  <c r="BE68" i="6"/>
  <c r="BE78" i="6"/>
  <c r="BE87" i="6"/>
  <c r="BE79" i="6"/>
  <c r="BE86" i="6"/>
  <c r="BE93" i="6"/>
  <c r="BE101" i="6"/>
  <c r="BE109" i="6"/>
  <c r="BE116" i="6"/>
  <c r="BE124" i="6"/>
  <c r="BE132" i="6"/>
  <c r="BE141" i="6"/>
  <c r="BE149" i="6"/>
  <c r="BE158" i="6"/>
  <c r="BE96" i="6"/>
  <c r="BE104" i="6"/>
  <c r="BE112" i="6"/>
  <c r="BE119" i="6"/>
  <c r="BE127" i="6"/>
  <c r="BE135" i="6"/>
  <c r="BE99" i="6"/>
  <c r="BE107" i="6"/>
  <c r="BE114" i="6"/>
  <c r="BE122" i="6"/>
  <c r="BE130" i="6"/>
  <c r="BE139" i="6"/>
  <c r="BE147" i="6"/>
  <c r="BE157" i="6"/>
  <c r="BE164" i="6"/>
  <c r="BE173" i="6"/>
  <c r="BE72" i="6"/>
  <c r="BE88" i="6"/>
  <c r="BE94" i="6"/>
  <c r="BE102" i="6"/>
  <c r="BE110" i="6"/>
  <c r="BE117" i="6"/>
  <c r="BE125" i="6"/>
  <c r="BE133" i="6"/>
  <c r="BE142" i="6"/>
  <c r="BE150" i="6"/>
  <c r="BE159" i="6"/>
  <c r="BE91" i="6"/>
  <c r="BE97" i="6"/>
  <c r="BE105" i="6"/>
  <c r="BE120" i="6"/>
  <c r="BE128" i="6"/>
  <c r="BE136" i="6"/>
  <c r="BE145" i="6"/>
  <c r="BE153" i="6"/>
  <c r="BE162" i="6"/>
  <c r="BE170" i="6"/>
  <c r="BE82" i="6"/>
  <c r="BE92" i="6"/>
  <c r="BE100" i="6"/>
  <c r="BE108" i="6"/>
  <c r="BE115" i="6"/>
  <c r="BE123" i="6"/>
  <c r="BE131" i="6"/>
  <c r="BE84" i="6"/>
  <c r="BE95" i="6"/>
  <c r="BE103" i="6"/>
  <c r="BE111" i="6"/>
  <c r="BE118" i="6"/>
  <c r="BE126" i="6"/>
  <c r="BE134" i="6"/>
  <c r="BE143" i="6"/>
  <c r="BE151" i="6"/>
  <c r="BE160" i="6"/>
  <c r="BE168" i="6"/>
  <c r="BE176" i="6"/>
  <c r="BE85" i="6"/>
  <c r="BE129" i="6"/>
  <c r="BE144" i="6"/>
  <c r="BE172" i="6"/>
  <c r="BE174" i="6"/>
  <c r="BE187" i="6"/>
  <c r="BE196" i="6"/>
  <c r="BE156" i="6"/>
  <c r="BE189" i="6"/>
  <c r="BE121" i="6"/>
  <c r="BE148" i="6"/>
  <c r="BE155" i="6"/>
  <c r="BE175" i="6"/>
  <c r="BE181" i="6"/>
  <c r="BE191" i="6"/>
  <c r="BE113" i="6"/>
  <c r="BE161" i="6"/>
  <c r="BE177" i="6"/>
  <c r="BE185" i="6"/>
  <c r="BE194" i="6"/>
  <c r="BE163" i="6"/>
  <c r="BE167" i="6"/>
  <c r="BE180" i="6"/>
  <c r="BE184" i="6"/>
  <c r="BE106" i="6"/>
  <c r="BE178" i="6"/>
  <c r="BE190" i="6"/>
  <c r="BE193" i="6"/>
  <c r="BE98" i="6"/>
  <c r="BE140" i="6"/>
  <c r="BE146" i="6"/>
  <c r="BE179" i="6"/>
  <c r="BE182" i="6"/>
  <c r="BE192" i="6"/>
  <c r="BE152" i="6"/>
  <c r="BE165" i="6"/>
  <c r="BE166" i="6"/>
  <c r="BE186" i="6"/>
  <c r="BE195" i="6"/>
  <c r="BE171" i="6"/>
  <c r="BE137" i="6"/>
  <c r="BE169" i="6"/>
  <c r="AP197" i="6"/>
  <c r="AP154" i="6"/>
  <c r="BT154" i="6"/>
  <c r="CT154" i="6" s="1"/>
  <c r="BT197" i="6"/>
  <c r="CT197" i="6" s="1"/>
  <c r="BT157" i="6"/>
  <c r="CT157" i="6" s="1"/>
  <c r="BT56" i="6"/>
  <c r="CT56" i="6" s="1"/>
  <c r="BT14" i="6"/>
  <c r="CT14" i="6" s="1"/>
  <c r="BT185" i="6"/>
  <c r="CT185" i="6" s="1"/>
  <c r="BT179" i="6"/>
  <c r="CT179" i="6" s="1"/>
  <c r="BT124" i="6"/>
  <c r="CT124" i="6" s="1"/>
  <c r="BT166" i="6"/>
  <c r="CT166" i="6" s="1"/>
  <c r="BT190" i="6"/>
  <c r="CT190" i="6" s="1"/>
  <c r="BT49" i="6"/>
  <c r="CT49" i="6" s="1"/>
  <c r="BT32" i="6"/>
  <c r="CT32" i="6" s="1"/>
  <c r="BT110" i="6"/>
  <c r="CT110" i="6" s="1"/>
  <c r="BT171" i="6"/>
  <c r="CT171" i="6" s="1"/>
  <c r="BT141" i="6"/>
  <c r="CT141" i="6" s="1"/>
  <c r="BT65" i="6"/>
  <c r="CT65" i="6" s="1"/>
  <c r="BT8" i="6"/>
  <c r="CT8" i="6" s="1"/>
  <c r="BT128" i="6"/>
  <c r="CT128" i="6" s="1"/>
  <c r="BT48" i="6"/>
  <c r="CT48" i="6" s="1"/>
  <c r="BT30" i="6"/>
  <c r="CT30" i="6" s="1"/>
  <c r="BT7" i="6"/>
  <c r="CT7" i="6" s="1"/>
  <c r="BT153" i="6"/>
  <c r="CT153" i="6" s="1"/>
  <c r="BT164" i="6"/>
  <c r="CT164" i="6" s="1"/>
  <c r="BT163" i="6"/>
  <c r="CT163" i="6" s="1"/>
  <c r="BT106" i="6"/>
  <c r="CT106" i="6" s="1"/>
  <c r="BT98" i="6"/>
  <c r="CT98" i="6" s="1"/>
  <c r="BT176" i="6"/>
  <c r="CT176" i="6" s="1"/>
  <c r="BT125" i="6"/>
  <c r="CT125" i="6" s="1"/>
  <c r="BT23" i="6"/>
  <c r="CT23" i="6" s="1"/>
  <c r="BT71" i="6"/>
  <c r="CT71" i="6" s="1"/>
  <c r="BT146" i="6"/>
  <c r="CT146" i="6" s="1"/>
  <c r="BT95" i="6"/>
  <c r="CT95" i="6" s="1"/>
  <c r="BT99" i="6"/>
  <c r="CT99" i="6" s="1"/>
  <c r="BT116" i="6"/>
  <c r="CT116" i="6" s="1"/>
  <c r="BT148" i="6"/>
  <c r="CT148" i="6" s="1"/>
  <c r="BT57" i="6"/>
  <c r="CT57" i="6" s="1"/>
  <c r="BT40" i="6"/>
  <c r="CT40" i="6" s="1"/>
  <c r="BT39" i="6"/>
  <c r="CT39" i="6" s="1"/>
  <c r="BT168" i="6"/>
  <c r="CT168" i="6" s="1"/>
  <c r="BT130" i="6"/>
  <c r="CT130" i="6" s="1"/>
  <c r="BT96" i="6"/>
  <c r="CT96" i="6" s="1"/>
  <c r="BT15" i="6"/>
  <c r="CT15" i="6" s="1"/>
  <c r="BT120" i="6"/>
  <c r="CT120" i="6" s="1"/>
  <c r="BT88" i="6"/>
  <c r="CT88" i="6" s="1"/>
  <c r="BT64" i="6"/>
  <c r="CT64" i="6" s="1"/>
  <c r="BT137" i="6"/>
  <c r="CT137" i="6" s="1"/>
  <c r="BT29" i="6"/>
  <c r="CT29" i="6" s="1"/>
  <c r="BT178" i="6"/>
  <c r="CT178" i="6" s="1"/>
  <c r="BT194" i="6"/>
  <c r="CT194" i="6" s="1"/>
  <c r="BT134" i="6"/>
  <c r="CT134" i="6" s="1"/>
  <c r="BT112" i="6"/>
  <c r="CT112" i="6" s="1"/>
  <c r="BT80" i="6"/>
  <c r="CT80" i="6" s="1"/>
  <c r="BT46" i="6"/>
  <c r="CT46" i="6" s="1"/>
  <c r="BT20" i="6"/>
  <c r="CT20" i="6" s="1"/>
  <c r="BT83" i="6"/>
  <c r="CT83" i="6" s="1"/>
  <c r="BT55" i="6"/>
  <c r="CT55" i="6" s="1"/>
  <c r="BT181" i="6"/>
  <c r="CT181" i="6" s="1"/>
  <c r="BT104" i="6"/>
  <c r="CT104" i="6" s="1"/>
  <c r="BT196" i="6"/>
  <c r="CT196" i="6" s="1"/>
  <c r="BT87" i="6"/>
  <c r="CT87" i="6" s="1"/>
  <c r="BT53" i="6"/>
  <c r="CT53" i="6" s="1"/>
  <c r="BT160" i="6"/>
  <c r="CT160" i="6" s="1"/>
  <c r="BT82" i="6"/>
  <c r="CT82" i="6" s="1"/>
  <c r="BT150" i="6"/>
  <c r="CT150" i="6" s="1"/>
  <c r="BT118" i="6"/>
  <c r="CT118" i="6" s="1"/>
  <c r="BT62" i="6"/>
  <c r="CT62" i="6" s="1"/>
  <c r="BT37" i="6"/>
  <c r="CT37" i="6" s="1"/>
  <c r="BT12" i="6"/>
  <c r="CT12" i="6" s="1"/>
  <c r="BT22" i="6"/>
  <c r="CT22" i="6" s="1"/>
  <c r="BT121" i="6"/>
  <c r="CT121" i="6" s="1"/>
  <c r="BT72" i="6"/>
  <c r="CT72" i="6" s="1"/>
  <c r="BT172" i="6"/>
  <c r="CT172" i="6" s="1"/>
  <c r="BT102" i="6"/>
  <c r="CT102" i="6" s="1"/>
  <c r="BT187" i="6"/>
  <c r="CT187" i="6" s="1"/>
  <c r="BT38" i="6"/>
  <c r="CT38" i="6" s="1"/>
  <c r="BT13" i="6"/>
  <c r="CT13" i="6" s="1"/>
  <c r="BT143" i="6"/>
  <c r="CT143" i="6" s="1"/>
  <c r="BT54" i="6"/>
  <c r="CT54" i="6" s="1"/>
  <c r="BT28" i="6"/>
  <c r="CT28" i="6" s="1"/>
  <c r="BT69" i="6"/>
  <c r="CT69" i="6" s="1"/>
  <c r="BT63" i="6"/>
  <c r="CT63" i="6" s="1"/>
  <c r="BT191" i="6"/>
  <c r="CT191" i="6" s="1"/>
  <c r="BT126" i="6"/>
  <c r="CT126" i="6" s="1"/>
  <c r="BT155" i="6"/>
  <c r="CT155" i="6" s="1"/>
  <c r="BT47" i="6"/>
  <c r="CT47" i="6" s="1"/>
  <c r="BT162" i="6"/>
  <c r="CT162" i="6" s="1"/>
  <c r="BT140" i="6"/>
  <c r="CT140" i="6" s="1"/>
  <c r="BT127" i="6"/>
  <c r="CT127" i="6" s="1"/>
  <c r="BT50" i="6"/>
  <c r="CT50" i="6" s="1"/>
  <c r="BT175" i="6"/>
  <c r="CT175" i="6" s="1"/>
  <c r="BT68" i="6"/>
  <c r="CT68" i="6" s="1"/>
  <c r="BT173" i="6"/>
  <c r="CT173" i="6" s="1"/>
  <c r="BT133" i="6"/>
  <c r="CT133" i="6" s="1"/>
  <c r="BT93" i="6"/>
  <c r="CT93" i="6" s="1"/>
  <c r="BT85" i="6"/>
  <c r="CT85" i="6" s="1"/>
  <c r="BT79" i="6"/>
  <c r="CT79" i="6" s="1"/>
  <c r="BT61" i="6"/>
  <c r="CT61" i="6" s="1"/>
  <c r="BT27" i="6"/>
  <c r="CT27" i="6" s="1"/>
  <c r="BT43" i="6"/>
  <c r="CT43" i="6" s="1"/>
  <c r="BT18" i="6"/>
  <c r="CT18" i="6" s="1"/>
  <c r="BT147" i="6"/>
  <c r="CT147" i="6" s="1"/>
  <c r="BT193" i="6"/>
  <c r="CT193" i="6" s="1"/>
  <c r="BT136" i="6"/>
  <c r="CT136" i="6" s="1"/>
  <c r="BT60" i="6"/>
  <c r="CT60" i="6" s="1"/>
  <c r="BT189" i="6"/>
  <c r="CT189" i="6" s="1"/>
  <c r="BT70" i="6"/>
  <c r="CT70" i="6" s="1"/>
  <c r="BT21" i="6"/>
  <c r="CT21" i="6" s="1"/>
  <c r="BT170" i="6"/>
  <c r="CT170" i="6" s="1"/>
  <c r="BT119" i="6"/>
  <c r="CT119" i="6" s="1"/>
  <c r="BT19" i="6"/>
  <c r="CT19" i="6" s="1"/>
  <c r="BT35" i="6"/>
  <c r="CT35" i="6" s="1"/>
  <c r="BT11" i="6"/>
  <c r="CT11" i="6" s="1"/>
  <c r="BT149" i="6"/>
  <c r="CT149" i="6" s="1"/>
  <c r="BT105" i="6"/>
  <c r="CT105" i="6" s="1"/>
  <c r="BT115" i="6"/>
  <c r="CT115" i="6" s="1"/>
  <c r="BT184" i="6"/>
  <c r="CT184" i="6" s="1"/>
  <c r="BT159" i="6"/>
  <c r="CT159" i="6" s="1"/>
  <c r="BT152" i="6"/>
  <c r="CT152" i="6" s="1"/>
  <c r="BT94" i="6"/>
  <c r="CT94" i="6" s="1"/>
  <c r="BT52" i="6"/>
  <c r="CT52" i="6" s="1"/>
  <c r="BT180" i="6"/>
  <c r="CT180" i="6" s="1"/>
  <c r="BT142" i="6"/>
  <c r="CT142" i="6" s="1"/>
  <c r="BT103" i="6"/>
  <c r="CT103" i="6" s="1"/>
  <c r="BT123" i="6"/>
  <c r="CT123" i="6" s="1"/>
  <c r="BT165" i="6"/>
  <c r="CT165" i="6" s="1"/>
  <c r="BT44" i="6"/>
  <c r="CT44" i="6" s="1"/>
  <c r="BT36" i="6"/>
  <c r="CT36" i="6" s="1"/>
  <c r="BT58" i="6"/>
  <c r="CT58" i="6" s="1"/>
  <c r="BT156" i="6"/>
  <c r="CT156" i="6" s="1"/>
  <c r="BT145" i="6"/>
  <c r="CT145" i="6" s="1"/>
  <c r="BT78" i="6"/>
  <c r="CT78" i="6" s="1"/>
  <c r="BT97" i="6"/>
  <c r="CT97" i="6" s="1"/>
  <c r="BT34" i="6"/>
  <c r="CT34" i="6" s="1"/>
  <c r="BT10" i="6"/>
  <c r="CT10" i="6" s="1"/>
  <c r="BT177" i="6"/>
  <c r="CT177" i="6" s="1"/>
  <c r="BT111" i="6"/>
  <c r="CT111" i="6" s="1"/>
  <c r="BT9" i="6"/>
  <c r="CT9" i="6" s="1"/>
  <c r="BT174" i="6"/>
  <c r="CT174" i="6" s="1"/>
  <c r="BT158" i="6"/>
  <c r="CT158" i="6" s="1"/>
  <c r="BT84" i="6"/>
  <c r="CT84" i="6" s="1"/>
  <c r="BT101" i="6"/>
  <c r="CT101" i="6" s="1"/>
  <c r="BT139" i="6"/>
  <c r="CT139" i="6" s="1"/>
  <c r="BT132" i="6"/>
  <c r="CT132" i="6" s="1"/>
  <c r="BT26" i="6"/>
  <c r="CT26" i="6" s="1"/>
  <c r="BT51" i="6"/>
  <c r="CT51" i="6" s="1"/>
  <c r="BT195" i="6"/>
  <c r="CT195" i="6" s="1"/>
  <c r="BT131" i="6"/>
  <c r="CT131" i="6" s="1"/>
  <c r="BT114" i="6"/>
  <c r="CT114" i="6" s="1"/>
  <c r="BT66" i="6"/>
  <c r="CT66" i="6" s="1"/>
  <c r="BT24" i="6"/>
  <c r="CT24" i="6" s="1"/>
  <c r="BT192" i="6"/>
  <c r="CT192" i="6" s="1"/>
  <c r="BT151" i="6"/>
  <c r="CT151" i="6" s="1"/>
  <c r="BT59" i="6"/>
  <c r="CT59" i="6" s="1"/>
  <c r="BT25" i="6"/>
  <c r="CT25" i="6" s="1"/>
  <c r="BT169" i="6"/>
  <c r="CT169" i="6" s="1"/>
  <c r="BT129" i="6"/>
  <c r="CT129" i="6" s="1"/>
  <c r="BT117" i="6"/>
  <c r="CT117" i="6" s="1"/>
  <c r="BT167" i="6"/>
  <c r="CT167" i="6" s="1"/>
  <c r="BT91" i="6"/>
  <c r="CT91" i="6" s="1"/>
  <c r="BT16" i="6"/>
  <c r="CT16" i="6" s="1"/>
  <c r="BT86" i="6"/>
  <c r="CT86" i="6" s="1"/>
  <c r="BT113" i="6"/>
  <c r="CT113" i="6" s="1"/>
  <c r="BT67" i="6"/>
  <c r="CT67" i="6" s="1"/>
  <c r="BT144" i="6"/>
  <c r="CT144" i="6" s="1"/>
  <c r="BT100" i="6"/>
  <c r="CT100" i="6" s="1"/>
  <c r="BT41" i="6"/>
  <c r="CT41" i="6" s="1"/>
  <c r="BT182" i="6"/>
  <c r="CT182" i="6" s="1"/>
  <c r="BT42" i="6"/>
  <c r="CT42" i="6" s="1"/>
  <c r="BT186" i="6"/>
  <c r="CT186" i="6" s="1"/>
  <c r="BT122" i="6"/>
  <c r="CT122" i="6" s="1"/>
  <c r="BT92" i="6"/>
  <c r="CT92" i="6" s="1"/>
  <c r="BT107" i="6"/>
  <c r="CT107" i="6" s="1"/>
  <c r="BT109" i="6"/>
  <c r="CT109" i="6" s="1"/>
  <c r="BT77" i="6"/>
  <c r="CT77" i="6" s="1"/>
  <c r="BT17" i="6"/>
  <c r="CT17" i="6" s="1"/>
  <c r="BT161" i="6"/>
  <c r="CT161" i="6" s="1"/>
  <c r="BT108" i="6"/>
  <c r="CT108" i="6" s="1"/>
  <c r="BT76" i="6"/>
  <c r="CT76" i="6" s="1"/>
  <c r="BT33" i="6"/>
  <c r="CT33" i="6" s="1"/>
  <c r="BT135" i="6"/>
  <c r="CT135" i="6" s="1"/>
  <c r="BL154" i="6"/>
  <c r="CL154" i="6" s="1"/>
  <c r="BL197" i="6"/>
  <c r="CL197" i="6" s="1"/>
  <c r="BL50" i="6"/>
  <c r="CL50" i="6" s="1"/>
  <c r="BL32" i="6"/>
  <c r="CL32" i="6" s="1"/>
  <c r="BL83" i="6"/>
  <c r="CL83" i="6" s="1"/>
  <c r="BL137" i="6"/>
  <c r="CL137" i="6" s="1"/>
  <c r="BL117" i="6"/>
  <c r="CL117" i="6" s="1"/>
  <c r="BL158" i="6"/>
  <c r="CL158" i="6" s="1"/>
  <c r="BL131" i="6"/>
  <c r="CL131" i="6" s="1"/>
  <c r="BL110" i="6"/>
  <c r="CL110" i="6" s="1"/>
  <c r="BL148" i="6"/>
  <c r="CL148" i="6" s="1"/>
  <c r="BL8" i="6"/>
  <c r="CL8" i="6" s="1"/>
  <c r="BL128" i="6"/>
  <c r="CL128" i="6" s="1"/>
  <c r="BL105" i="6"/>
  <c r="CL105" i="6" s="1"/>
  <c r="BL166" i="6"/>
  <c r="CL166" i="6" s="1"/>
  <c r="BL106" i="6"/>
  <c r="CL106" i="6" s="1"/>
  <c r="BL160" i="6"/>
  <c r="CL160" i="6" s="1"/>
  <c r="BL167" i="6"/>
  <c r="CL167" i="6" s="1"/>
  <c r="BL111" i="6"/>
  <c r="CL111" i="6" s="1"/>
  <c r="BL65" i="6"/>
  <c r="CL65" i="6" s="1"/>
  <c r="BL23" i="6"/>
  <c r="CL23" i="6" s="1"/>
  <c r="BL71" i="6"/>
  <c r="CL71" i="6" s="1"/>
  <c r="BL7" i="6"/>
  <c r="CL7" i="6" s="1"/>
  <c r="BL153" i="6"/>
  <c r="CL153" i="6" s="1"/>
  <c r="BL132" i="6"/>
  <c r="CL132" i="6" s="1"/>
  <c r="BL103" i="6"/>
  <c r="CL103" i="6" s="1"/>
  <c r="BL190" i="6"/>
  <c r="CL190" i="6" s="1"/>
  <c r="BL179" i="6"/>
  <c r="CL179" i="6" s="1"/>
  <c r="BL141" i="6"/>
  <c r="CL141" i="6" s="1"/>
  <c r="BL99" i="6"/>
  <c r="CL99" i="6" s="1"/>
  <c r="BL91" i="6"/>
  <c r="CL91" i="6" s="1"/>
  <c r="BL57" i="6"/>
  <c r="CL57" i="6" s="1"/>
  <c r="BL39" i="6"/>
  <c r="CL39" i="6" s="1"/>
  <c r="BL22" i="6"/>
  <c r="CL22" i="6" s="1"/>
  <c r="BL176" i="6"/>
  <c r="CL176" i="6" s="1"/>
  <c r="BL192" i="6"/>
  <c r="CL192" i="6" s="1"/>
  <c r="BL124" i="6"/>
  <c r="CL124" i="6" s="1"/>
  <c r="BL116" i="6"/>
  <c r="CL116" i="6" s="1"/>
  <c r="BL157" i="6"/>
  <c r="CL157" i="6" s="1"/>
  <c r="BL40" i="6"/>
  <c r="CL40" i="6" s="1"/>
  <c r="BL182" i="6"/>
  <c r="CL182" i="6" s="1"/>
  <c r="BL144" i="6"/>
  <c r="CL144" i="6" s="1"/>
  <c r="BL151" i="6"/>
  <c r="CL151" i="6" s="1"/>
  <c r="BL76" i="6"/>
  <c r="CL76" i="6" s="1"/>
  <c r="BL171" i="6"/>
  <c r="CL171" i="6" s="1"/>
  <c r="BL107" i="6"/>
  <c r="CL107" i="6" s="1"/>
  <c r="BL15" i="6"/>
  <c r="CL15" i="6" s="1"/>
  <c r="BL120" i="6"/>
  <c r="CL120" i="6" s="1"/>
  <c r="BL98" i="6"/>
  <c r="CL98" i="6" s="1"/>
  <c r="BL64" i="6"/>
  <c r="CL64" i="6" s="1"/>
  <c r="BL194" i="6"/>
  <c r="CL194" i="6" s="1"/>
  <c r="BL133" i="6"/>
  <c r="CL133" i="6" s="1"/>
  <c r="BL174" i="6"/>
  <c r="CL174" i="6" s="1"/>
  <c r="BL135" i="6"/>
  <c r="CL135" i="6" s="1"/>
  <c r="BL127" i="6"/>
  <c r="CL127" i="6" s="1"/>
  <c r="BL163" i="6"/>
  <c r="CL163" i="6" s="1"/>
  <c r="BL84" i="6"/>
  <c r="CL84" i="6" s="1"/>
  <c r="BL49" i="6"/>
  <c r="CL49" i="6" s="1"/>
  <c r="BL56" i="6"/>
  <c r="CL56" i="6" s="1"/>
  <c r="BL14" i="6"/>
  <c r="CL14" i="6" s="1"/>
  <c r="BL168" i="6"/>
  <c r="CL168" i="6" s="1"/>
  <c r="BL191" i="6"/>
  <c r="CL191" i="6" s="1"/>
  <c r="BL80" i="6"/>
  <c r="CL80" i="6" s="1"/>
  <c r="BL46" i="6"/>
  <c r="CL46" i="6" s="1"/>
  <c r="BL20" i="6"/>
  <c r="CL20" i="6" s="1"/>
  <c r="BL146" i="6"/>
  <c r="CL146" i="6" s="1"/>
  <c r="BL55" i="6"/>
  <c r="CL55" i="6" s="1"/>
  <c r="BL104" i="6"/>
  <c r="CL104" i="6" s="1"/>
  <c r="BL178" i="6"/>
  <c r="CL178" i="6" s="1"/>
  <c r="BL30" i="6"/>
  <c r="CL30" i="6" s="1"/>
  <c r="BL113" i="6"/>
  <c r="CL113" i="6" s="1"/>
  <c r="BL47" i="6"/>
  <c r="CL47" i="6" s="1"/>
  <c r="BL21" i="6"/>
  <c r="CL21" i="6" s="1"/>
  <c r="BL134" i="6"/>
  <c r="CL134" i="6" s="1"/>
  <c r="BL96" i="6"/>
  <c r="CL96" i="6" s="1"/>
  <c r="BL70" i="6"/>
  <c r="CL70" i="6" s="1"/>
  <c r="BL165" i="6"/>
  <c r="CL165" i="6" s="1"/>
  <c r="BL147" i="6"/>
  <c r="CL147" i="6" s="1"/>
  <c r="BL44" i="6"/>
  <c r="CL44" i="6" s="1"/>
  <c r="BL48" i="6"/>
  <c r="CL48" i="6" s="1"/>
  <c r="BL185" i="6"/>
  <c r="CL185" i="6" s="1"/>
  <c r="BL72" i="6"/>
  <c r="CL72" i="6" s="1"/>
  <c r="BL156" i="6"/>
  <c r="CL156" i="6" s="1"/>
  <c r="BL170" i="6"/>
  <c r="CL170" i="6" s="1"/>
  <c r="BL13" i="6"/>
  <c r="CL13" i="6" s="1"/>
  <c r="BL150" i="6"/>
  <c r="CL150" i="6" s="1"/>
  <c r="BL54" i="6"/>
  <c r="CL54" i="6" s="1"/>
  <c r="BL28" i="6"/>
  <c r="CL28" i="6" s="1"/>
  <c r="BL63" i="6"/>
  <c r="CL63" i="6" s="1"/>
  <c r="BL172" i="6"/>
  <c r="CL172" i="6" s="1"/>
  <c r="BL126" i="6"/>
  <c r="CL126" i="6" s="1"/>
  <c r="BL187" i="6"/>
  <c r="CL187" i="6" s="1"/>
  <c r="BL162" i="6"/>
  <c r="CL162" i="6" s="1"/>
  <c r="BL130" i="6"/>
  <c r="CL130" i="6" s="1"/>
  <c r="BL38" i="6"/>
  <c r="CL38" i="6" s="1"/>
  <c r="BL29" i="6"/>
  <c r="CL29" i="6" s="1"/>
  <c r="BL143" i="6"/>
  <c r="CL143" i="6" s="1"/>
  <c r="BL129" i="6"/>
  <c r="CL129" i="6" s="1"/>
  <c r="BL37" i="6"/>
  <c r="CL37" i="6" s="1"/>
  <c r="BL196" i="6"/>
  <c r="CL196" i="6" s="1"/>
  <c r="BL79" i="6"/>
  <c r="CL79" i="6" s="1"/>
  <c r="BL69" i="6"/>
  <c r="CL69" i="6" s="1"/>
  <c r="BL61" i="6"/>
  <c r="CL61" i="6" s="1"/>
  <c r="BL27" i="6"/>
  <c r="CL27" i="6" s="1"/>
  <c r="BL145" i="6"/>
  <c r="CL145" i="6" s="1"/>
  <c r="BL43" i="6"/>
  <c r="CL43" i="6" s="1"/>
  <c r="BL18" i="6"/>
  <c r="CL18" i="6" s="1"/>
  <c r="BL125" i="6"/>
  <c r="CL125" i="6" s="1"/>
  <c r="BL51" i="6"/>
  <c r="CL51" i="6" s="1"/>
  <c r="BL140" i="6"/>
  <c r="CL140" i="6" s="1"/>
  <c r="BL87" i="6"/>
  <c r="CL87" i="6" s="1"/>
  <c r="BL175" i="6"/>
  <c r="CL175" i="6" s="1"/>
  <c r="BL60" i="6"/>
  <c r="CL60" i="6" s="1"/>
  <c r="BL173" i="6"/>
  <c r="CL173" i="6" s="1"/>
  <c r="BL101" i="6"/>
  <c r="CL101" i="6" s="1"/>
  <c r="BL97" i="6"/>
  <c r="CL97" i="6" s="1"/>
  <c r="BL82" i="6"/>
  <c r="CL82" i="6" s="1"/>
  <c r="BL181" i="6"/>
  <c r="CL181" i="6" s="1"/>
  <c r="BL95" i="6"/>
  <c r="CL95" i="6" s="1"/>
  <c r="BL19" i="6"/>
  <c r="CL19" i="6" s="1"/>
  <c r="BL193" i="6"/>
  <c r="CL193" i="6" s="1"/>
  <c r="BL136" i="6"/>
  <c r="CL136" i="6" s="1"/>
  <c r="BL35" i="6"/>
  <c r="CL35" i="6" s="1"/>
  <c r="BL11" i="6"/>
  <c r="CL11" i="6" s="1"/>
  <c r="BL62" i="6"/>
  <c r="CL62" i="6" s="1"/>
  <c r="BL12" i="6"/>
  <c r="CL12" i="6" s="1"/>
  <c r="BL155" i="6"/>
  <c r="CL155" i="6" s="1"/>
  <c r="BL94" i="6"/>
  <c r="CL94" i="6" s="1"/>
  <c r="BL52" i="6"/>
  <c r="CL52" i="6" s="1"/>
  <c r="BL123" i="6"/>
  <c r="CL123" i="6" s="1"/>
  <c r="BL36" i="6"/>
  <c r="CL36" i="6" s="1"/>
  <c r="BL88" i="6"/>
  <c r="CL88" i="6" s="1"/>
  <c r="BL86" i="6"/>
  <c r="CL86" i="6" s="1"/>
  <c r="BL26" i="6"/>
  <c r="CL26" i="6" s="1"/>
  <c r="BL149" i="6"/>
  <c r="CL149" i="6" s="1"/>
  <c r="BL184" i="6"/>
  <c r="CL184" i="6" s="1"/>
  <c r="BL159" i="6"/>
  <c r="CL159" i="6" s="1"/>
  <c r="BL152" i="6"/>
  <c r="CL152" i="6" s="1"/>
  <c r="BL118" i="6"/>
  <c r="CL118" i="6" s="1"/>
  <c r="BL53" i="6"/>
  <c r="CL53" i="6" s="1"/>
  <c r="BL68" i="6"/>
  <c r="CL68" i="6" s="1"/>
  <c r="BL85" i="6"/>
  <c r="CL85" i="6" s="1"/>
  <c r="BL66" i="6"/>
  <c r="CL66" i="6" s="1"/>
  <c r="BL142" i="6"/>
  <c r="CL142" i="6" s="1"/>
  <c r="BL177" i="6"/>
  <c r="CL177" i="6" s="1"/>
  <c r="BL114" i="6"/>
  <c r="CL114" i="6" s="1"/>
  <c r="BL24" i="6"/>
  <c r="CL24" i="6" s="1"/>
  <c r="BL121" i="6"/>
  <c r="CL121" i="6" s="1"/>
  <c r="BL115" i="6"/>
  <c r="CL115" i="6" s="1"/>
  <c r="BL59" i="6"/>
  <c r="CL59" i="6" s="1"/>
  <c r="BL25" i="6"/>
  <c r="CL25" i="6" s="1"/>
  <c r="BL139" i="6"/>
  <c r="CL139" i="6" s="1"/>
  <c r="BL92" i="6"/>
  <c r="CL92" i="6" s="1"/>
  <c r="BL189" i="6"/>
  <c r="CL189" i="6" s="1"/>
  <c r="BL67" i="6"/>
  <c r="CL67" i="6" s="1"/>
  <c r="BL195" i="6"/>
  <c r="CL195" i="6" s="1"/>
  <c r="BL58" i="6"/>
  <c r="CL58" i="6" s="1"/>
  <c r="BL41" i="6"/>
  <c r="CL41" i="6" s="1"/>
  <c r="BL93" i="6"/>
  <c r="CL93" i="6" s="1"/>
  <c r="BL42" i="6"/>
  <c r="CL42" i="6" s="1"/>
  <c r="BL169" i="6"/>
  <c r="CL169" i="6" s="1"/>
  <c r="BL122" i="6"/>
  <c r="CL122" i="6" s="1"/>
  <c r="BL100" i="6"/>
  <c r="CL100" i="6" s="1"/>
  <c r="BL16" i="6"/>
  <c r="CL16" i="6" s="1"/>
  <c r="BL119" i="6"/>
  <c r="CL119" i="6" s="1"/>
  <c r="BL78" i="6"/>
  <c r="CL78" i="6" s="1"/>
  <c r="BL109" i="6"/>
  <c r="CL109" i="6" s="1"/>
  <c r="BL77" i="6"/>
  <c r="CL77" i="6" s="1"/>
  <c r="BL17" i="6"/>
  <c r="CL17" i="6" s="1"/>
  <c r="BL186" i="6"/>
  <c r="CL186" i="6" s="1"/>
  <c r="BL108" i="6"/>
  <c r="CL108" i="6" s="1"/>
  <c r="BL33" i="6"/>
  <c r="CL33" i="6" s="1"/>
  <c r="BL180" i="6"/>
  <c r="CL180" i="6" s="1"/>
  <c r="BL164" i="6"/>
  <c r="CL164" i="6" s="1"/>
  <c r="BL102" i="6"/>
  <c r="CL102" i="6" s="1"/>
  <c r="BL34" i="6"/>
  <c r="CL34" i="6" s="1"/>
  <c r="BL10" i="6"/>
  <c r="CL10" i="6" s="1"/>
  <c r="BL161" i="6"/>
  <c r="CL161" i="6" s="1"/>
  <c r="BL112" i="6"/>
  <c r="CL112" i="6" s="1"/>
  <c r="BL9" i="6"/>
  <c r="CL9" i="6" s="1"/>
  <c r="AL10" i="6"/>
  <c r="AL17" i="6"/>
  <c r="AL25" i="6"/>
  <c r="AL34" i="6"/>
  <c r="AL42" i="6"/>
  <c r="AL51" i="6"/>
  <c r="AL59" i="6"/>
  <c r="AL67" i="6"/>
  <c r="AL12" i="6"/>
  <c r="AL20" i="6"/>
  <c r="AL28" i="6"/>
  <c r="AL37" i="6"/>
  <c r="AL46" i="6"/>
  <c r="AL54" i="6"/>
  <c r="AL62" i="6"/>
  <c r="AL8" i="6"/>
  <c r="AL15" i="6"/>
  <c r="AL23" i="6"/>
  <c r="AL32" i="6"/>
  <c r="AL40" i="6"/>
  <c r="AL49" i="6"/>
  <c r="AL57" i="6"/>
  <c r="AL65" i="6"/>
  <c r="AL11" i="6"/>
  <c r="AL18" i="6"/>
  <c r="AL26" i="6"/>
  <c r="AL35" i="6"/>
  <c r="AL43" i="6"/>
  <c r="AL52" i="6"/>
  <c r="AL60" i="6"/>
  <c r="AL68" i="6"/>
  <c r="AL13" i="6"/>
  <c r="AL21" i="6"/>
  <c r="AL29" i="6"/>
  <c r="AL38" i="6"/>
  <c r="AL47" i="6"/>
  <c r="AL55" i="6"/>
  <c r="AL63" i="6"/>
  <c r="AL19" i="6"/>
  <c r="AL27" i="6"/>
  <c r="AL36" i="6"/>
  <c r="AL44" i="6"/>
  <c r="AL30" i="6"/>
  <c r="AL77" i="6"/>
  <c r="AL86" i="6"/>
  <c r="AL94" i="6"/>
  <c r="AL102" i="6"/>
  <c r="AL110" i="6"/>
  <c r="AL16" i="6"/>
  <c r="AL53" i="6"/>
  <c r="AL70" i="6"/>
  <c r="AL80" i="6"/>
  <c r="AL97" i="6"/>
  <c r="AL22" i="6"/>
  <c r="AL61" i="6"/>
  <c r="AL84" i="6"/>
  <c r="AL92" i="6"/>
  <c r="AL100" i="6"/>
  <c r="AL108" i="6"/>
  <c r="AL9" i="6"/>
  <c r="AL41" i="6"/>
  <c r="AL69" i="6"/>
  <c r="AL78" i="6"/>
  <c r="AL87" i="6"/>
  <c r="AL95" i="6"/>
  <c r="AL103" i="6"/>
  <c r="AL111" i="6"/>
  <c r="AL14" i="6"/>
  <c r="AL50" i="6"/>
  <c r="AL72" i="6"/>
  <c r="AL82" i="6"/>
  <c r="AL88" i="6"/>
  <c r="AL98" i="6"/>
  <c r="AL7" i="6"/>
  <c r="AL39" i="6"/>
  <c r="AL64" i="6"/>
  <c r="AL96" i="6"/>
  <c r="AL118" i="6"/>
  <c r="AL126" i="6"/>
  <c r="AL134" i="6"/>
  <c r="AL143" i="6"/>
  <c r="AL48" i="6"/>
  <c r="AL76" i="6"/>
  <c r="AL113" i="6"/>
  <c r="AL121" i="6"/>
  <c r="AL129" i="6"/>
  <c r="AL137" i="6"/>
  <c r="AL24" i="6"/>
  <c r="AL66" i="6"/>
  <c r="AL71" i="6"/>
  <c r="AL85" i="6"/>
  <c r="AL106" i="6"/>
  <c r="AL107" i="6"/>
  <c r="AL116" i="6"/>
  <c r="AL124" i="6"/>
  <c r="AL132" i="6"/>
  <c r="AL141" i="6"/>
  <c r="AL56" i="6"/>
  <c r="AL83" i="6"/>
  <c r="AL93" i="6"/>
  <c r="AL119" i="6"/>
  <c r="AL127" i="6"/>
  <c r="AL135" i="6"/>
  <c r="AL79" i="6"/>
  <c r="AL120" i="6"/>
  <c r="AL128" i="6"/>
  <c r="AL136" i="6"/>
  <c r="AL33" i="6"/>
  <c r="AL109" i="6"/>
  <c r="AL112" i="6"/>
  <c r="AL115" i="6"/>
  <c r="AL117" i="6"/>
  <c r="AL146" i="6"/>
  <c r="AL153" i="6"/>
  <c r="AL160" i="6"/>
  <c r="AL172" i="6"/>
  <c r="AL99" i="6"/>
  <c r="AL123" i="6"/>
  <c r="AL125" i="6"/>
  <c r="AL148" i="6"/>
  <c r="AL157" i="6"/>
  <c r="AL163" i="6"/>
  <c r="AL168" i="6"/>
  <c r="AL176" i="6"/>
  <c r="AL104" i="6"/>
  <c r="AL131" i="6"/>
  <c r="AL133" i="6"/>
  <c r="AL144" i="6"/>
  <c r="AL151" i="6"/>
  <c r="AL158" i="6"/>
  <c r="AL166" i="6"/>
  <c r="AL171" i="6"/>
  <c r="AL101" i="6"/>
  <c r="AL114" i="6"/>
  <c r="AL140" i="6"/>
  <c r="AL161" i="6"/>
  <c r="AL167" i="6"/>
  <c r="AL174" i="6"/>
  <c r="AL91" i="6"/>
  <c r="AL130" i="6"/>
  <c r="AL145" i="6"/>
  <c r="AL152" i="6"/>
  <c r="AL159" i="6"/>
  <c r="AL173" i="6"/>
  <c r="AL58" i="6"/>
  <c r="AL156" i="6"/>
  <c r="AL180" i="6"/>
  <c r="AL189" i="6"/>
  <c r="AL165" i="6"/>
  <c r="AL184" i="6"/>
  <c r="AL193" i="6"/>
  <c r="AL170" i="6"/>
  <c r="AL187" i="6"/>
  <c r="AL196" i="6"/>
  <c r="AL190" i="6"/>
  <c r="AL105" i="6"/>
  <c r="AL122" i="6"/>
  <c r="AL149" i="6"/>
  <c r="AL155" i="6"/>
  <c r="AL175" i="6"/>
  <c r="AL181" i="6"/>
  <c r="AL191" i="6"/>
  <c r="AL139" i="6"/>
  <c r="AL162" i="6"/>
  <c r="AL164" i="6"/>
  <c r="AL178" i="6"/>
  <c r="AL185" i="6"/>
  <c r="AL194" i="6"/>
  <c r="AL169" i="6"/>
  <c r="AL179" i="6"/>
  <c r="AL186" i="6"/>
  <c r="AL150" i="6"/>
  <c r="AL192" i="6"/>
  <c r="AL177" i="6"/>
  <c r="AL142" i="6"/>
  <c r="AL195" i="6"/>
  <c r="AL147" i="6"/>
  <c r="AL182" i="6"/>
  <c r="AO9" i="6"/>
  <c r="AO16" i="6"/>
  <c r="AO24" i="6"/>
  <c r="AO33" i="6"/>
  <c r="AO41" i="6"/>
  <c r="AO50" i="6"/>
  <c r="AO58" i="6"/>
  <c r="AO66" i="6"/>
  <c r="AO19" i="6"/>
  <c r="AO27" i="6"/>
  <c r="AO36" i="6"/>
  <c r="AO44" i="6"/>
  <c r="AO53" i="6"/>
  <c r="AO61" i="6"/>
  <c r="AO69" i="6"/>
  <c r="AO7" i="6"/>
  <c r="AO14" i="6"/>
  <c r="AO22" i="6"/>
  <c r="AO30" i="6"/>
  <c r="AO39" i="6"/>
  <c r="AO48" i="6"/>
  <c r="AO56" i="6"/>
  <c r="AO64" i="6"/>
  <c r="AO10" i="6"/>
  <c r="AO17" i="6"/>
  <c r="AO25" i="6"/>
  <c r="AO34" i="6"/>
  <c r="AO42" i="6"/>
  <c r="AO51" i="6"/>
  <c r="AO59" i="6"/>
  <c r="AO67" i="6"/>
  <c r="AO12" i="6"/>
  <c r="AO20" i="6"/>
  <c r="AO28" i="6"/>
  <c r="AO37" i="6"/>
  <c r="AO46" i="6"/>
  <c r="AO54" i="6"/>
  <c r="AO62" i="6"/>
  <c r="AO11" i="6"/>
  <c r="AO18" i="6"/>
  <c r="AO26" i="6"/>
  <c r="AO35" i="6"/>
  <c r="AO43" i="6"/>
  <c r="AO21" i="6"/>
  <c r="AO68" i="6"/>
  <c r="AO76" i="6"/>
  <c r="AO85" i="6"/>
  <c r="AO93" i="6"/>
  <c r="AO101" i="6"/>
  <c r="AO109" i="6"/>
  <c r="AO8" i="6"/>
  <c r="AO40" i="6"/>
  <c r="AO49" i="6"/>
  <c r="AO79" i="6"/>
  <c r="AO96" i="6"/>
  <c r="AO13" i="6"/>
  <c r="AO47" i="6"/>
  <c r="AO57" i="6"/>
  <c r="AO71" i="6"/>
  <c r="AO83" i="6"/>
  <c r="AO91" i="6"/>
  <c r="AO99" i="6"/>
  <c r="AO107" i="6"/>
  <c r="AO32" i="6"/>
  <c r="AO55" i="6"/>
  <c r="AO65" i="6"/>
  <c r="AO77" i="6"/>
  <c r="AO86" i="6"/>
  <c r="AO94" i="6"/>
  <c r="AO102" i="6"/>
  <c r="AO110" i="6"/>
  <c r="AO38" i="6"/>
  <c r="AO63" i="6"/>
  <c r="AO70" i="6"/>
  <c r="AO80" i="6"/>
  <c r="AO97" i="6"/>
  <c r="AO29" i="6"/>
  <c r="AO52" i="6"/>
  <c r="AO82" i="6"/>
  <c r="AO92" i="6"/>
  <c r="AO103" i="6"/>
  <c r="AO112" i="6"/>
  <c r="AO117" i="6"/>
  <c r="AO125" i="6"/>
  <c r="AO133" i="6"/>
  <c r="AO142" i="6"/>
  <c r="AO23" i="6"/>
  <c r="AO88" i="6"/>
  <c r="AO100" i="6"/>
  <c r="AO120" i="6"/>
  <c r="AO128" i="6"/>
  <c r="AO136" i="6"/>
  <c r="AO60" i="6"/>
  <c r="AO98" i="6"/>
  <c r="AO108" i="6"/>
  <c r="AO115" i="6"/>
  <c r="AO123" i="6"/>
  <c r="AO131" i="6"/>
  <c r="AO140" i="6"/>
  <c r="AO78" i="6"/>
  <c r="AO118" i="6"/>
  <c r="AO126" i="6"/>
  <c r="AO134" i="6"/>
  <c r="AO119" i="6"/>
  <c r="AO127" i="6"/>
  <c r="AO135" i="6"/>
  <c r="AO72" i="6"/>
  <c r="AO84" i="6"/>
  <c r="AO130" i="6"/>
  <c r="AO132" i="6"/>
  <c r="AO149" i="6"/>
  <c r="AO106" i="6"/>
  <c r="AO113" i="6"/>
  <c r="AO139" i="6"/>
  <c r="AO141" i="6"/>
  <c r="AO145" i="6"/>
  <c r="AO152" i="6"/>
  <c r="AO159" i="6"/>
  <c r="AO173" i="6"/>
  <c r="AO87" i="6"/>
  <c r="AO121" i="6"/>
  <c r="AO147" i="6"/>
  <c r="AO155" i="6"/>
  <c r="AO162" i="6"/>
  <c r="AO175" i="6"/>
  <c r="AO129" i="6"/>
  <c r="AO143" i="6"/>
  <c r="AO150" i="6"/>
  <c r="AO156" i="6"/>
  <c r="AO165" i="6"/>
  <c r="AO170" i="6"/>
  <c r="AO95" i="6"/>
  <c r="AO104" i="6"/>
  <c r="AO137" i="6"/>
  <c r="AO146" i="6"/>
  <c r="AO153" i="6"/>
  <c r="AO160" i="6"/>
  <c r="AO172" i="6"/>
  <c r="AO15" i="6"/>
  <c r="AO105" i="6"/>
  <c r="AO111" i="6"/>
  <c r="AO114" i="6"/>
  <c r="AO116" i="6"/>
  <c r="AO144" i="6"/>
  <c r="AO151" i="6"/>
  <c r="AO158" i="6"/>
  <c r="AO166" i="6"/>
  <c r="AO171" i="6"/>
  <c r="AO157" i="6"/>
  <c r="AO177" i="6"/>
  <c r="AO179" i="6"/>
  <c r="AO190" i="6"/>
  <c r="AO187" i="6"/>
  <c r="AO196" i="6"/>
  <c r="AO148" i="6"/>
  <c r="AO161" i="6"/>
  <c r="AO163" i="6"/>
  <c r="AO182" i="6"/>
  <c r="AO192" i="6"/>
  <c r="AO167" i="6"/>
  <c r="AO168" i="6"/>
  <c r="AO176" i="6"/>
  <c r="AO186" i="6"/>
  <c r="AO195" i="6"/>
  <c r="AO180" i="6"/>
  <c r="AO189" i="6"/>
  <c r="AO122" i="6"/>
  <c r="AO184" i="6"/>
  <c r="AO193" i="6"/>
  <c r="AO178" i="6"/>
  <c r="AO174" i="6"/>
  <c r="AO164" i="6"/>
  <c r="AO169" i="6"/>
  <c r="AO191" i="6"/>
  <c r="AO181" i="6"/>
  <c r="AO194" i="6"/>
  <c r="AO185" i="6"/>
  <c r="AO124" i="6"/>
  <c r="AN19" i="6"/>
  <c r="AN27" i="6"/>
  <c r="AN36" i="6"/>
  <c r="AN44" i="6"/>
  <c r="AN53" i="6"/>
  <c r="AN61" i="6"/>
  <c r="AN69" i="6"/>
  <c r="AN7" i="6"/>
  <c r="AN14" i="6"/>
  <c r="AN22" i="6"/>
  <c r="AN30" i="6"/>
  <c r="AN39" i="6"/>
  <c r="AN48" i="6"/>
  <c r="AN56" i="6"/>
  <c r="AN64" i="6"/>
  <c r="AN10" i="6"/>
  <c r="AN17" i="6"/>
  <c r="AN25" i="6"/>
  <c r="AN34" i="6"/>
  <c r="AN42" i="6"/>
  <c r="AN51" i="6"/>
  <c r="AN59" i="6"/>
  <c r="AN67" i="6"/>
  <c r="AN12" i="6"/>
  <c r="AN20" i="6"/>
  <c r="AN28" i="6"/>
  <c r="AN37" i="6"/>
  <c r="AN46" i="6"/>
  <c r="AN54" i="6"/>
  <c r="AN62" i="6"/>
  <c r="AN8" i="6"/>
  <c r="AN15" i="6"/>
  <c r="AN23" i="6"/>
  <c r="AN32" i="6"/>
  <c r="AN40" i="6"/>
  <c r="AN49" i="6"/>
  <c r="AN57" i="6"/>
  <c r="AN65" i="6"/>
  <c r="AN13" i="6"/>
  <c r="AN21" i="6"/>
  <c r="AN29" i="6"/>
  <c r="AN38" i="6"/>
  <c r="AN47" i="6"/>
  <c r="AN24" i="6"/>
  <c r="AN66" i="6"/>
  <c r="AN79" i="6"/>
  <c r="AN96" i="6"/>
  <c r="AN104" i="6"/>
  <c r="AN11" i="6"/>
  <c r="AN43" i="6"/>
  <c r="AN71" i="6"/>
  <c r="AN83" i="6"/>
  <c r="AN91" i="6"/>
  <c r="AN99" i="6"/>
  <c r="AN16" i="6"/>
  <c r="AN55" i="6"/>
  <c r="AN77" i="6"/>
  <c r="AN86" i="6"/>
  <c r="AN94" i="6"/>
  <c r="AN102" i="6"/>
  <c r="AN110" i="6"/>
  <c r="AN35" i="6"/>
  <c r="AN63" i="6"/>
  <c r="AN70" i="6"/>
  <c r="AN80" i="6"/>
  <c r="AN97" i="6"/>
  <c r="AN105" i="6"/>
  <c r="AN9" i="6"/>
  <c r="AN41" i="6"/>
  <c r="AN84" i="6"/>
  <c r="AN92" i="6"/>
  <c r="AN100" i="6"/>
  <c r="AN33" i="6"/>
  <c r="AN50" i="6"/>
  <c r="AN88" i="6"/>
  <c r="AN120" i="6"/>
  <c r="AN128" i="6"/>
  <c r="AN136" i="6"/>
  <c r="AN60" i="6"/>
  <c r="AN98" i="6"/>
  <c r="AN108" i="6"/>
  <c r="AN109" i="6"/>
  <c r="AN115" i="6"/>
  <c r="AN123" i="6"/>
  <c r="AN131" i="6"/>
  <c r="AN140" i="6"/>
  <c r="AN78" i="6"/>
  <c r="AN118" i="6"/>
  <c r="AN126" i="6"/>
  <c r="AN134" i="6"/>
  <c r="AN143" i="6"/>
  <c r="AN26" i="6"/>
  <c r="AN76" i="6"/>
  <c r="AN87" i="6"/>
  <c r="AN107" i="6"/>
  <c r="AN113" i="6"/>
  <c r="AN121" i="6"/>
  <c r="AN129" i="6"/>
  <c r="AN137" i="6"/>
  <c r="AN18" i="6"/>
  <c r="AN68" i="6"/>
  <c r="AN72" i="6"/>
  <c r="AN101" i="6"/>
  <c r="AN111" i="6"/>
  <c r="AN114" i="6"/>
  <c r="AN122" i="6"/>
  <c r="AN130" i="6"/>
  <c r="AN139" i="6"/>
  <c r="AN58" i="6"/>
  <c r="AN82" i="6"/>
  <c r="AN85" i="6"/>
  <c r="AN106" i="6"/>
  <c r="AN141" i="6"/>
  <c r="AN145" i="6"/>
  <c r="AN93" i="6"/>
  <c r="AN103" i="6"/>
  <c r="AN112" i="6"/>
  <c r="AN147" i="6"/>
  <c r="AN155" i="6"/>
  <c r="AN162" i="6"/>
  <c r="AN175" i="6"/>
  <c r="AN117" i="6"/>
  <c r="AN119" i="6"/>
  <c r="AN150" i="6"/>
  <c r="AN156" i="6"/>
  <c r="AN165" i="6"/>
  <c r="AN170" i="6"/>
  <c r="AN178" i="6"/>
  <c r="AN95" i="6"/>
  <c r="AN125" i="6"/>
  <c r="AN127" i="6"/>
  <c r="AN146" i="6"/>
  <c r="AN153" i="6"/>
  <c r="AN160" i="6"/>
  <c r="AN133" i="6"/>
  <c r="AN135" i="6"/>
  <c r="AN148" i="6"/>
  <c r="AN157" i="6"/>
  <c r="AN163" i="6"/>
  <c r="AN168" i="6"/>
  <c r="AN176" i="6"/>
  <c r="AN124" i="6"/>
  <c r="AN142" i="6"/>
  <c r="AN161" i="6"/>
  <c r="AN167" i="6"/>
  <c r="AN174" i="6"/>
  <c r="AN152" i="6"/>
  <c r="AN182" i="6"/>
  <c r="AN192" i="6"/>
  <c r="AN159" i="6"/>
  <c r="AN172" i="6"/>
  <c r="AN186" i="6"/>
  <c r="AN195" i="6"/>
  <c r="AN180" i="6"/>
  <c r="AN189" i="6"/>
  <c r="AN144" i="6"/>
  <c r="AN151" i="6"/>
  <c r="AN184" i="6"/>
  <c r="AN193" i="6"/>
  <c r="AN149" i="6"/>
  <c r="AN158" i="6"/>
  <c r="AN173" i="6"/>
  <c r="AN187" i="6"/>
  <c r="AN196" i="6"/>
  <c r="AN116" i="6"/>
  <c r="AN164" i="6"/>
  <c r="AN166" i="6"/>
  <c r="AN181" i="6"/>
  <c r="AN191" i="6"/>
  <c r="AN179" i="6"/>
  <c r="AN132" i="6"/>
  <c r="AN169" i="6"/>
  <c r="AN171" i="6"/>
  <c r="AN194" i="6"/>
  <c r="AN177" i="6"/>
  <c r="AN185" i="6"/>
  <c r="AN52" i="6"/>
  <c r="AN190" i="6"/>
  <c r="AM7" i="6"/>
  <c r="AM14" i="6"/>
  <c r="AM22" i="6"/>
  <c r="AM30" i="6"/>
  <c r="AM39" i="6"/>
  <c r="AM48" i="6"/>
  <c r="AM56" i="6"/>
  <c r="AM64" i="6"/>
  <c r="AM10" i="6"/>
  <c r="AM17" i="6"/>
  <c r="AM25" i="6"/>
  <c r="AM34" i="6"/>
  <c r="AM42" i="6"/>
  <c r="AM51" i="6"/>
  <c r="AM59" i="6"/>
  <c r="AM67" i="6"/>
  <c r="AM12" i="6"/>
  <c r="AM20" i="6"/>
  <c r="AM28" i="6"/>
  <c r="AM37" i="6"/>
  <c r="AM46" i="6"/>
  <c r="AM54" i="6"/>
  <c r="AM62" i="6"/>
  <c r="AM8" i="6"/>
  <c r="AM15" i="6"/>
  <c r="AM23" i="6"/>
  <c r="AM32" i="6"/>
  <c r="AM40" i="6"/>
  <c r="AM49" i="6"/>
  <c r="AM57" i="6"/>
  <c r="AM65" i="6"/>
  <c r="AM11" i="6"/>
  <c r="AM18" i="6"/>
  <c r="AM26" i="6"/>
  <c r="AM35" i="6"/>
  <c r="AM43" i="6"/>
  <c r="AM52" i="6"/>
  <c r="AM60" i="6"/>
  <c r="AM68" i="6"/>
  <c r="AM9" i="6"/>
  <c r="AM16" i="6"/>
  <c r="AM24" i="6"/>
  <c r="AM33" i="6"/>
  <c r="AM41" i="6"/>
  <c r="AM27" i="6"/>
  <c r="AM71" i="6"/>
  <c r="AM83" i="6"/>
  <c r="AM91" i="6"/>
  <c r="AM99" i="6"/>
  <c r="AM107" i="6"/>
  <c r="AM13" i="6"/>
  <c r="AM47" i="6"/>
  <c r="AM55" i="6"/>
  <c r="AM77" i="6"/>
  <c r="AM86" i="6"/>
  <c r="AM94" i="6"/>
  <c r="AM102" i="6"/>
  <c r="AM19" i="6"/>
  <c r="AM53" i="6"/>
  <c r="AM63" i="6"/>
  <c r="AM70" i="6"/>
  <c r="AM80" i="6"/>
  <c r="AM97" i="6"/>
  <c r="AM105" i="6"/>
  <c r="AM38" i="6"/>
  <c r="AM61" i="6"/>
  <c r="AM84" i="6"/>
  <c r="AM92" i="6"/>
  <c r="AM100" i="6"/>
  <c r="AM108" i="6"/>
  <c r="AM44" i="6"/>
  <c r="AM69" i="6"/>
  <c r="AM78" i="6"/>
  <c r="AM87" i="6"/>
  <c r="AM95" i="6"/>
  <c r="AM36" i="6"/>
  <c r="AM21" i="6"/>
  <c r="AM98" i="6"/>
  <c r="AM109" i="6"/>
  <c r="AM115" i="6"/>
  <c r="AM123" i="6"/>
  <c r="AM131" i="6"/>
  <c r="AM140" i="6"/>
  <c r="AM96" i="6"/>
  <c r="AM118" i="6"/>
  <c r="AM126" i="6"/>
  <c r="AM134" i="6"/>
  <c r="AM143" i="6"/>
  <c r="AM76" i="6"/>
  <c r="AM113" i="6"/>
  <c r="AM121" i="6"/>
  <c r="AM129" i="6"/>
  <c r="AM137" i="6"/>
  <c r="AM50" i="6"/>
  <c r="AM66" i="6"/>
  <c r="AM85" i="6"/>
  <c r="AM106" i="6"/>
  <c r="AM116" i="6"/>
  <c r="AM124" i="6"/>
  <c r="AM132" i="6"/>
  <c r="AM141" i="6"/>
  <c r="AM58" i="6"/>
  <c r="AM82" i="6"/>
  <c r="AM103" i="6"/>
  <c r="AM104" i="6"/>
  <c r="AM112" i="6"/>
  <c r="AM117" i="6"/>
  <c r="AM125" i="6"/>
  <c r="AM133" i="6"/>
  <c r="AM142" i="6"/>
  <c r="AM79" i="6"/>
  <c r="AM88" i="6"/>
  <c r="AM93" i="6"/>
  <c r="AM136" i="6"/>
  <c r="AM139" i="6"/>
  <c r="AM147" i="6"/>
  <c r="AM29" i="6"/>
  <c r="AM119" i="6"/>
  <c r="AM150" i="6"/>
  <c r="AM156" i="6"/>
  <c r="AM165" i="6"/>
  <c r="AM170" i="6"/>
  <c r="AM178" i="6"/>
  <c r="AM127" i="6"/>
  <c r="AM146" i="6"/>
  <c r="AM153" i="6"/>
  <c r="AM160" i="6"/>
  <c r="AM172" i="6"/>
  <c r="AM110" i="6"/>
  <c r="AM135" i="6"/>
  <c r="AM148" i="6"/>
  <c r="AM157" i="6"/>
  <c r="AM163" i="6"/>
  <c r="AM168" i="6"/>
  <c r="AM144" i="6"/>
  <c r="AM151" i="6"/>
  <c r="AM158" i="6"/>
  <c r="AM166" i="6"/>
  <c r="AM171" i="6"/>
  <c r="AM120" i="6"/>
  <c r="AM122" i="6"/>
  <c r="AM149" i="6"/>
  <c r="AM164" i="6"/>
  <c r="AM169" i="6"/>
  <c r="AM177" i="6"/>
  <c r="AM159" i="6"/>
  <c r="AM161" i="6"/>
  <c r="AM186" i="6"/>
  <c r="AM195" i="6"/>
  <c r="AM194" i="6"/>
  <c r="AM72" i="6"/>
  <c r="AM101" i="6"/>
  <c r="AM167" i="6"/>
  <c r="AM176" i="6"/>
  <c r="AM180" i="6"/>
  <c r="AM189" i="6"/>
  <c r="AM128" i="6"/>
  <c r="AM184" i="6"/>
  <c r="AM193" i="6"/>
  <c r="AM114" i="6"/>
  <c r="AM173" i="6"/>
  <c r="AM187" i="6"/>
  <c r="AM196" i="6"/>
  <c r="AM130" i="6"/>
  <c r="AM155" i="6"/>
  <c r="AM175" i="6"/>
  <c r="AM181" i="6"/>
  <c r="AM191" i="6"/>
  <c r="AM162" i="6"/>
  <c r="AM185" i="6"/>
  <c r="AM182" i="6"/>
  <c r="AM145" i="6"/>
  <c r="AM111" i="6"/>
  <c r="AM190" i="6"/>
  <c r="AM152" i="6"/>
  <c r="AM192" i="6"/>
  <c r="AM174" i="6"/>
  <c r="AM179" i="6"/>
  <c r="AT10" i="6"/>
  <c r="AT17" i="6"/>
  <c r="AT25" i="6"/>
  <c r="AT34" i="6"/>
  <c r="AT42" i="6"/>
  <c r="AT51" i="6"/>
  <c r="AT59" i="6"/>
  <c r="AT67" i="6"/>
  <c r="AT12" i="6"/>
  <c r="AT20" i="6"/>
  <c r="AT28" i="6"/>
  <c r="AT37" i="6"/>
  <c r="AT46" i="6"/>
  <c r="AT54" i="6"/>
  <c r="AT62" i="6"/>
  <c r="AT8" i="6"/>
  <c r="AT15" i="6"/>
  <c r="AT23" i="6"/>
  <c r="AT32" i="6"/>
  <c r="AT40" i="6"/>
  <c r="AT49" i="6"/>
  <c r="AT57" i="6"/>
  <c r="AT65" i="6"/>
  <c r="AT11" i="6"/>
  <c r="AT18" i="6"/>
  <c r="AT26" i="6"/>
  <c r="AT35" i="6"/>
  <c r="AT43" i="6"/>
  <c r="AT52" i="6"/>
  <c r="AT60" i="6"/>
  <c r="AT68" i="6"/>
  <c r="AT13" i="6"/>
  <c r="AT21" i="6"/>
  <c r="AT29" i="6"/>
  <c r="AT38" i="6"/>
  <c r="AT47" i="6"/>
  <c r="AT55" i="6"/>
  <c r="AT63" i="6"/>
  <c r="AT19" i="6"/>
  <c r="AT27" i="6"/>
  <c r="AT36" i="6"/>
  <c r="AT44" i="6"/>
  <c r="AT7" i="6"/>
  <c r="AT39" i="6"/>
  <c r="AT48" i="6"/>
  <c r="AT58" i="6"/>
  <c r="AT77" i="6"/>
  <c r="AT86" i="6"/>
  <c r="AT94" i="6"/>
  <c r="AT102" i="6"/>
  <c r="AT110" i="6"/>
  <c r="AT24" i="6"/>
  <c r="AT56" i="6"/>
  <c r="AT66" i="6"/>
  <c r="AT70" i="6"/>
  <c r="AT80" i="6"/>
  <c r="AT97" i="6"/>
  <c r="AT30" i="6"/>
  <c r="AT64" i="6"/>
  <c r="AT84" i="6"/>
  <c r="AT92" i="6"/>
  <c r="AT100" i="6"/>
  <c r="AT108" i="6"/>
  <c r="AT16" i="6"/>
  <c r="AT78" i="6"/>
  <c r="AT87" i="6"/>
  <c r="AT95" i="6"/>
  <c r="AT103" i="6"/>
  <c r="AT111" i="6"/>
  <c r="AT22" i="6"/>
  <c r="AT53" i="6"/>
  <c r="AT72" i="6"/>
  <c r="AT82" i="6"/>
  <c r="AT88" i="6"/>
  <c r="AT98" i="6"/>
  <c r="AT14" i="6"/>
  <c r="AT33" i="6"/>
  <c r="AT69" i="6"/>
  <c r="AT99" i="6"/>
  <c r="AT118" i="6"/>
  <c r="AT126" i="6"/>
  <c r="AT134" i="6"/>
  <c r="AT79" i="6"/>
  <c r="AT105" i="6"/>
  <c r="AT113" i="6"/>
  <c r="AT121" i="6"/>
  <c r="AT129" i="6"/>
  <c r="AT137" i="6"/>
  <c r="AT104" i="6"/>
  <c r="AT116" i="6"/>
  <c r="AT124" i="6"/>
  <c r="AT132" i="6"/>
  <c r="AT141" i="6"/>
  <c r="AT61" i="6"/>
  <c r="AT96" i="6"/>
  <c r="AT119" i="6"/>
  <c r="AT127" i="6"/>
  <c r="AT135" i="6"/>
  <c r="AT83" i="6"/>
  <c r="AT93" i="6"/>
  <c r="AT120" i="6"/>
  <c r="AT128" i="6"/>
  <c r="AT136" i="6"/>
  <c r="AT9" i="6"/>
  <c r="AT91" i="6"/>
  <c r="AT76" i="6"/>
  <c r="AT122" i="6"/>
  <c r="AT143" i="6"/>
  <c r="AT85" i="6"/>
  <c r="AT109" i="6"/>
  <c r="AT130" i="6"/>
  <c r="AT142" i="6"/>
  <c r="AT146" i="6"/>
  <c r="AT153" i="6"/>
  <c r="AT160" i="6"/>
  <c r="AT172" i="6"/>
  <c r="AT106" i="6"/>
  <c r="AT139" i="6"/>
  <c r="AT148" i="6"/>
  <c r="AT157" i="6"/>
  <c r="AT163" i="6"/>
  <c r="AT168" i="6"/>
  <c r="AT176" i="6"/>
  <c r="AT41" i="6"/>
  <c r="AT112" i="6"/>
  <c r="AT144" i="6"/>
  <c r="AT151" i="6"/>
  <c r="AT158" i="6"/>
  <c r="AT166" i="6"/>
  <c r="AT50" i="6"/>
  <c r="AT115" i="6"/>
  <c r="AT117" i="6"/>
  <c r="AT161" i="6"/>
  <c r="AT167" i="6"/>
  <c r="AT174" i="6"/>
  <c r="AT101" i="6"/>
  <c r="AT131" i="6"/>
  <c r="AT133" i="6"/>
  <c r="AT145" i="6"/>
  <c r="AT152" i="6"/>
  <c r="AT159" i="6"/>
  <c r="AT173" i="6"/>
  <c r="AT147" i="6"/>
  <c r="AT169" i="6"/>
  <c r="AT180" i="6"/>
  <c r="AT189" i="6"/>
  <c r="AT171" i="6"/>
  <c r="AT184" i="6"/>
  <c r="AT193" i="6"/>
  <c r="AT71" i="6"/>
  <c r="AT150" i="6"/>
  <c r="AT177" i="6"/>
  <c r="AT178" i="6"/>
  <c r="AT187" i="6"/>
  <c r="AT196" i="6"/>
  <c r="AT190" i="6"/>
  <c r="AT156" i="6"/>
  <c r="AT181" i="6"/>
  <c r="AT191" i="6"/>
  <c r="AT114" i="6"/>
  <c r="AT165" i="6"/>
  <c r="AT185" i="6"/>
  <c r="AT194" i="6"/>
  <c r="AT170" i="6"/>
  <c r="AT107" i="6"/>
  <c r="AT123" i="6"/>
  <c r="AT149" i="6"/>
  <c r="AT179" i="6"/>
  <c r="AT125" i="6"/>
  <c r="AT162" i="6"/>
  <c r="AT195" i="6"/>
  <c r="AT182" i="6"/>
  <c r="AT164" i="6"/>
  <c r="AT175" i="6"/>
  <c r="AT186" i="6"/>
  <c r="AT140" i="6"/>
  <c r="AT155" i="6"/>
  <c r="AT192" i="6"/>
  <c r="AK12" i="6"/>
  <c r="AK20" i="6"/>
  <c r="AK28" i="6"/>
  <c r="AK37" i="6"/>
  <c r="AK46" i="6"/>
  <c r="AK54" i="6"/>
  <c r="AK62" i="6"/>
  <c r="AK8" i="6"/>
  <c r="AK15" i="6"/>
  <c r="AK23" i="6"/>
  <c r="AK32" i="6"/>
  <c r="AK40" i="6"/>
  <c r="AK49" i="6"/>
  <c r="AK57" i="6"/>
  <c r="AK65" i="6"/>
  <c r="AK11" i="6"/>
  <c r="AK18" i="6"/>
  <c r="AK26" i="6"/>
  <c r="AK35" i="6"/>
  <c r="AK43" i="6"/>
  <c r="AK52" i="6"/>
  <c r="AK60" i="6"/>
  <c r="AK68" i="6"/>
  <c r="AK13" i="6"/>
  <c r="AK21" i="6"/>
  <c r="AK29" i="6"/>
  <c r="AK38" i="6"/>
  <c r="AK47" i="6"/>
  <c r="AK55" i="6"/>
  <c r="AK63" i="6"/>
  <c r="AK9" i="6"/>
  <c r="AK16" i="6"/>
  <c r="AK24" i="6"/>
  <c r="AK33" i="6"/>
  <c r="AK41" i="6"/>
  <c r="AK50" i="6"/>
  <c r="AK58" i="6"/>
  <c r="AK66" i="6"/>
  <c r="AK7" i="6"/>
  <c r="AK14" i="6"/>
  <c r="AK22" i="6"/>
  <c r="AK30" i="6"/>
  <c r="AK39" i="6"/>
  <c r="AK34" i="6"/>
  <c r="AK53" i="6"/>
  <c r="AK70" i="6"/>
  <c r="AK80" i="6"/>
  <c r="AK97" i="6"/>
  <c r="AK105" i="6"/>
  <c r="AK19" i="6"/>
  <c r="AK51" i="6"/>
  <c r="AK61" i="6"/>
  <c r="AK84" i="6"/>
  <c r="AK92" i="6"/>
  <c r="AK100" i="6"/>
  <c r="AK25" i="6"/>
  <c r="AK59" i="6"/>
  <c r="AK69" i="6"/>
  <c r="AK78" i="6"/>
  <c r="AK87" i="6"/>
  <c r="AK95" i="6"/>
  <c r="AK103" i="6"/>
  <c r="AK111" i="6"/>
  <c r="AK44" i="6"/>
  <c r="AK67" i="6"/>
  <c r="AK72" i="6"/>
  <c r="AK82" i="6"/>
  <c r="AK88" i="6"/>
  <c r="AK98" i="6"/>
  <c r="AK106" i="6"/>
  <c r="AK17" i="6"/>
  <c r="AK48" i="6"/>
  <c r="AK76" i="6"/>
  <c r="AK85" i="6"/>
  <c r="AK93" i="6"/>
  <c r="AK101" i="6"/>
  <c r="AK10" i="6"/>
  <c r="AK42" i="6"/>
  <c r="AK94" i="6"/>
  <c r="AK108" i="6"/>
  <c r="AK113" i="6"/>
  <c r="AK121" i="6"/>
  <c r="AK129" i="6"/>
  <c r="AK137" i="6"/>
  <c r="AK36" i="6"/>
  <c r="AK71" i="6"/>
  <c r="AK102" i="6"/>
  <c r="AK107" i="6"/>
  <c r="AK116" i="6"/>
  <c r="AK124" i="6"/>
  <c r="AK132" i="6"/>
  <c r="AK141" i="6"/>
  <c r="AK56" i="6"/>
  <c r="AK83" i="6"/>
  <c r="AK119" i="6"/>
  <c r="AK127" i="6"/>
  <c r="AK135" i="6"/>
  <c r="AK91" i="6"/>
  <c r="AK114" i="6"/>
  <c r="AK122" i="6"/>
  <c r="AK130" i="6"/>
  <c r="AK139" i="6"/>
  <c r="AK77" i="6"/>
  <c r="AK109" i="6"/>
  <c r="AK110" i="6"/>
  <c r="AK115" i="6"/>
  <c r="AK123" i="6"/>
  <c r="AK131" i="6"/>
  <c r="AK140" i="6"/>
  <c r="AK64" i="6"/>
  <c r="AK86" i="6"/>
  <c r="AK27" i="6"/>
  <c r="AK117" i="6"/>
  <c r="AK146" i="6"/>
  <c r="AK99" i="6"/>
  <c r="AK125" i="6"/>
  <c r="AK148" i="6"/>
  <c r="AK157" i="6"/>
  <c r="AK163" i="6"/>
  <c r="AK168" i="6"/>
  <c r="AK176" i="6"/>
  <c r="AK104" i="6"/>
  <c r="AK133" i="6"/>
  <c r="AK143" i="6"/>
  <c r="AK144" i="6"/>
  <c r="AK151" i="6"/>
  <c r="AK158" i="6"/>
  <c r="AK166" i="6"/>
  <c r="AK171" i="6"/>
  <c r="AK79" i="6"/>
  <c r="AK161" i="6"/>
  <c r="AK167" i="6"/>
  <c r="AK142" i="6"/>
  <c r="AK149" i="6"/>
  <c r="AK164" i="6"/>
  <c r="AK169" i="6"/>
  <c r="AK177" i="6"/>
  <c r="AK126" i="6"/>
  <c r="AK128" i="6"/>
  <c r="AK147" i="6"/>
  <c r="AK155" i="6"/>
  <c r="AK162" i="6"/>
  <c r="AK175" i="6"/>
  <c r="AK134" i="6"/>
  <c r="AK165" i="6"/>
  <c r="AK172" i="6"/>
  <c r="AK184" i="6"/>
  <c r="AK193" i="6"/>
  <c r="AK192" i="6"/>
  <c r="AK120" i="6"/>
  <c r="AK170" i="6"/>
  <c r="AK187" i="6"/>
  <c r="AK196" i="6"/>
  <c r="AK136" i="6"/>
  <c r="AK173" i="6"/>
  <c r="AK181" i="6"/>
  <c r="AK191" i="6"/>
  <c r="AK174" i="6"/>
  <c r="AK153" i="6"/>
  <c r="AK178" i="6"/>
  <c r="AK185" i="6"/>
  <c r="AK194" i="6"/>
  <c r="AK160" i="6"/>
  <c r="AK179" i="6"/>
  <c r="AK190" i="6"/>
  <c r="AK145" i="6"/>
  <c r="AK182" i="6"/>
  <c r="AK96" i="6"/>
  <c r="AK189" i="6"/>
  <c r="AK150" i="6"/>
  <c r="AK156" i="6"/>
  <c r="AK180" i="6"/>
  <c r="AK195" i="6"/>
  <c r="AK112" i="6"/>
  <c r="AK152" i="6"/>
  <c r="AK159" i="6"/>
  <c r="AK118" i="6"/>
  <c r="AK186" i="6"/>
  <c r="AS12" i="6"/>
  <c r="AS20" i="6"/>
  <c r="AS28" i="6"/>
  <c r="AS37" i="6"/>
  <c r="AS46" i="6"/>
  <c r="AS54" i="6"/>
  <c r="AS62" i="6"/>
  <c r="AS8" i="6"/>
  <c r="AS15" i="6"/>
  <c r="AS23" i="6"/>
  <c r="AS32" i="6"/>
  <c r="AS40" i="6"/>
  <c r="AS49" i="6"/>
  <c r="AS57" i="6"/>
  <c r="AS65" i="6"/>
  <c r="AS11" i="6"/>
  <c r="AS18" i="6"/>
  <c r="AS26" i="6"/>
  <c r="AS35" i="6"/>
  <c r="AS43" i="6"/>
  <c r="AS52" i="6"/>
  <c r="AS60" i="6"/>
  <c r="AS68" i="6"/>
  <c r="AS13" i="6"/>
  <c r="AS21" i="6"/>
  <c r="AS29" i="6"/>
  <c r="AS38" i="6"/>
  <c r="AS47" i="6"/>
  <c r="AS55" i="6"/>
  <c r="AS63" i="6"/>
  <c r="AS9" i="6"/>
  <c r="AS16" i="6"/>
  <c r="AS24" i="6"/>
  <c r="AS33" i="6"/>
  <c r="AS41" i="6"/>
  <c r="AS50" i="6"/>
  <c r="AS58" i="6"/>
  <c r="AS66" i="6"/>
  <c r="AS7" i="6"/>
  <c r="AS14" i="6"/>
  <c r="AS22" i="6"/>
  <c r="AS30" i="6"/>
  <c r="AS39" i="6"/>
  <c r="AS10" i="6"/>
  <c r="AS42" i="6"/>
  <c r="AS56" i="6"/>
  <c r="AS70" i="6"/>
  <c r="AS80" i="6"/>
  <c r="AS97" i="6"/>
  <c r="AS105" i="6"/>
  <c r="AS27" i="6"/>
  <c r="AS64" i="6"/>
  <c r="AS84" i="6"/>
  <c r="AS92" i="6"/>
  <c r="AS100" i="6"/>
  <c r="AS34" i="6"/>
  <c r="AS78" i="6"/>
  <c r="AS87" i="6"/>
  <c r="AS95" i="6"/>
  <c r="AS103" i="6"/>
  <c r="AS19" i="6"/>
  <c r="AS53" i="6"/>
  <c r="AS72" i="6"/>
  <c r="AS82" i="6"/>
  <c r="AS88" i="6"/>
  <c r="AS98" i="6"/>
  <c r="AS106" i="6"/>
  <c r="AS25" i="6"/>
  <c r="AS51" i="6"/>
  <c r="AS61" i="6"/>
  <c r="AS76" i="6"/>
  <c r="AS85" i="6"/>
  <c r="AS93" i="6"/>
  <c r="AS101" i="6"/>
  <c r="AS17" i="6"/>
  <c r="AS59" i="6"/>
  <c r="AS79" i="6"/>
  <c r="AS113" i="6"/>
  <c r="AS121" i="6"/>
  <c r="AS129" i="6"/>
  <c r="AS137" i="6"/>
  <c r="AS77" i="6"/>
  <c r="AS104" i="6"/>
  <c r="AS116" i="6"/>
  <c r="AS124" i="6"/>
  <c r="AS132" i="6"/>
  <c r="AS141" i="6"/>
  <c r="AS36" i="6"/>
  <c r="AS48" i="6"/>
  <c r="AS86" i="6"/>
  <c r="AS96" i="6"/>
  <c r="AS111" i="6"/>
  <c r="AS119" i="6"/>
  <c r="AS127" i="6"/>
  <c r="AS135" i="6"/>
  <c r="AS94" i="6"/>
  <c r="AS109" i="6"/>
  <c r="AS110" i="6"/>
  <c r="AS114" i="6"/>
  <c r="AS122" i="6"/>
  <c r="AS130" i="6"/>
  <c r="AS139" i="6"/>
  <c r="AS91" i="6"/>
  <c r="AS107" i="6"/>
  <c r="AS115" i="6"/>
  <c r="AS123" i="6"/>
  <c r="AS131" i="6"/>
  <c r="AS140" i="6"/>
  <c r="AS44" i="6"/>
  <c r="AS69" i="6"/>
  <c r="AS102" i="6"/>
  <c r="AS118" i="6"/>
  <c r="AS120" i="6"/>
  <c r="AS142" i="6"/>
  <c r="AS146" i="6"/>
  <c r="AS126" i="6"/>
  <c r="AS128" i="6"/>
  <c r="AS148" i="6"/>
  <c r="AS157" i="6"/>
  <c r="AS163" i="6"/>
  <c r="AS168" i="6"/>
  <c r="AS176" i="6"/>
  <c r="AS112" i="6"/>
  <c r="AS134" i="6"/>
  <c r="AS136" i="6"/>
  <c r="AS144" i="6"/>
  <c r="AS151" i="6"/>
  <c r="AS158" i="6"/>
  <c r="AS166" i="6"/>
  <c r="AS171" i="6"/>
  <c r="AS67" i="6"/>
  <c r="AS99" i="6"/>
  <c r="AS117" i="6"/>
  <c r="AS161" i="6"/>
  <c r="AS167" i="6"/>
  <c r="AS125" i="6"/>
  <c r="AS149" i="6"/>
  <c r="AS164" i="6"/>
  <c r="AS169" i="6"/>
  <c r="AS177" i="6"/>
  <c r="AS71" i="6"/>
  <c r="AS147" i="6"/>
  <c r="AS155" i="6"/>
  <c r="AS162" i="6"/>
  <c r="AS175" i="6"/>
  <c r="AS184" i="6"/>
  <c r="AS193" i="6"/>
  <c r="AS182" i="6"/>
  <c r="AS150" i="6"/>
  <c r="AS152" i="6"/>
  <c r="AS174" i="6"/>
  <c r="AS178" i="6"/>
  <c r="AS187" i="6"/>
  <c r="AS196" i="6"/>
  <c r="AS192" i="6"/>
  <c r="AS143" i="6"/>
  <c r="AS156" i="6"/>
  <c r="AS159" i="6"/>
  <c r="AS181" i="6"/>
  <c r="AS191" i="6"/>
  <c r="AS165" i="6"/>
  <c r="AS185" i="6"/>
  <c r="AS194" i="6"/>
  <c r="AS83" i="6"/>
  <c r="AS170" i="6"/>
  <c r="AS172" i="6"/>
  <c r="AS179" i="6"/>
  <c r="AS190" i="6"/>
  <c r="AS108" i="6"/>
  <c r="AS186" i="6"/>
  <c r="AS133" i="6"/>
  <c r="AS189" i="6"/>
  <c r="AS173" i="6"/>
  <c r="AS153" i="6"/>
  <c r="AS180" i="6"/>
  <c r="AS145" i="6"/>
  <c r="AS160" i="6"/>
  <c r="AS195" i="6"/>
  <c r="AQ11" i="6"/>
  <c r="AQ18" i="6"/>
  <c r="AQ26" i="6"/>
  <c r="AQ35" i="6"/>
  <c r="AQ43" i="6"/>
  <c r="AQ52" i="6"/>
  <c r="AQ60" i="6"/>
  <c r="AQ68" i="6"/>
  <c r="AQ13" i="6"/>
  <c r="AQ21" i="6"/>
  <c r="AQ29" i="6"/>
  <c r="AQ38" i="6"/>
  <c r="AQ47" i="6"/>
  <c r="AQ55" i="6"/>
  <c r="AQ63" i="6"/>
  <c r="AQ9" i="6"/>
  <c r="AQ16" i="6"/>
  <c r="AQ24" i="6"/>
  <c r="AQ33" i="6"/>
  <c r="AQ41" i="6"/>
  <c r="AQ50" i="6"/>
  <c r="AQ58" i="6"/>
  <c r="AQ66" i="6"/>
  <c r="AQ19" i="6"/>
  <c r="AQ27" i="6"/>
  <c r="AQ36" i="6"/>
  <c r="AQ44" i="6"/>
  <c r="AQ53" i="6"/>
  <c r="AQ61" i="6"/>
  <c r="AQ69" i="6"/>
  <c r="AQ7" i="6"/>
  <c r="AQ14" i="6"/>
  <c r="AQ22" i="6"/>
  <c r="AQ30" i="6"/>
  <c r="AQ39" i="6"/>
  <c r="AQ48" i="6"/>
  <c r="AQ56" i="6"/>
  <c r="AQ64" i="6"/>
  <c r="AQ12" i="6"/>
  <c r="AQ20" i="6"/>
  <c r="AQ28" i="6"/>
  <c r="AQ37" i="6"/>
  <c r="AQ46" i="6"/>
  <c r="AQ15" i="6"/>
  <c r="AQ62" i="6"/>
  <c r="AQ78" i="6"/>
  <c r="AQ87" i="6"/>
  <c r="AQ95" i="6"/>
  <c r="AQ103" i="6"/>
  <c r="AQ111" i="6"/>
  <c r="AQ34" i="6"/>
  <c r="AQ72" i="6"/>
  <c r="AQ82" i="6"/>
  <c r="AQ88" i="6"/>
  <c r="AQ98" i="6"/>
  <c r="AQ8" i="6"/>
  <c r="AQ40" i="6"/>
  <c r="AQ51" i="6"/>
  <c r="AQ76" i="6"/>
  <c r="AQ85" i="6"/>
  <c r="AQ93" i="6"/>
  <c r="AQ101" i="6"/>
  <c r="AQ109" i="6"/>
  <c r="AQ25" i="6"/>
  <c r="AQ49" i="6"/>
  <c r="AQ59" i="6"/>
  <c r="AQ79" i="6"/>
  <c r="AQ96" i="6"/>
  <c r="AQ104" i="6"/>
  <c r="AQ32" i="6"/>
  <c r="AQ57" i="6"/>
  <c r="AQ67" i="6"/>
  <c r="AQ71" i="6"/>
  <c r="AQ83" i="6"/>
  <c r="AQ91" i="6"/>
  <c r="AQ99" i="6"/>
  <c r="AQ23" i="6"/>
  <c r="AQ10" i="6"/>
  <c r="AQ86" i="6"/>
  <c r="AQ119" i="6"/>
  <c r="AQ127" i="6"/>
  <c r="AQ135" i="6"/>
  <c r="AQ54" i="6"/>
  <c r="AQ65" i="6"/>
  <c r="AQ84" i="6"/>
  <c r="AQ94" i="6"/>
  <c r="AQ110" i="6"/>
  <c r="AQ114" i="6"/>
  <c r="AQ122" i="6"/>
  <c r="AQ130" i="6"/>
  <c r="AQ139" i="6"/>
  <c r="AQ92" i="6"/>
  <c r="AQ112" i="6"/>
  <c r="AQ117" i="6"/>
  <c r="AQ125" i="6"/>
  <c r="AQ133" i="6"/>
  <c r="AQ142" i="6"/>
  <c r="AQ70" i="6"/>
  <c r="AQ100" i="6"/>
  <c r="AQ102" i="6"/>
  <c r="AQ120" i="6"/>
  <c r="AQ128" i="6"/>
  <c r="AQ136" i="6"/>
  <c r="AQ42" i="6"/>
  <c r="AQ97" i="6"/>
  <c r="AQ106" i="6"/>
  <c r="AQ113" i="6"/>
  <c r="AQ121" i="6"/>
  <c r="AQ129" i="6"/>
  <c r="AQ137" i="6"/>
  <c r="AQ77" i="6"/>
  <c r="AQ124" i="6"/>
  <c r="AQ126" i="6"/>
  <c r="AQ144" i="6"/>
  <c r="AQ132" i="6"/>
  <c r="AQ134" i="6"/>
  <c r="AQ161" i="6"/>
  <c r="AQ167" i="6"/>
  <c r="AQ174" i="6"/>
  <c r="AQ115" i="6"/>
  <c r="AQ141" i="6"/>
  <c r="AQ149" i="6"/>
  <c r="AQ164" i="6"/>
  <c r="AQ169" i="6"/>
  <c r="AQ177" i="6"/>
  <c r="AQ107" i="6"/>
  <c r="AQ123" i="6"/>
  <c r="AQ145" i="6"/>
  <c r="AQ152" i="6"/>
  <c r="AQ159" i="6"/>
  <c r="AQ80" i="6"/>
  <c r="AQ131" i="6"/>
  <c r="AQ147" i="6"/>
  <c r="AQ155" i="6"/>
  <c r="AQ162" i="6"/>
  <c r="AQ175" i="6"/>
  <c r="AQ108" i="6"/>
  <c r="AQ146" i="6"/>
  <c r="AQ153" i="6"/>
  <c r="AQ160" i="6"/>
  <c r="AQ172" i="6"/>
  <c r="AQ118" i="6"/>
  <c r="AQ150" i="6"/>
  <c r="AQ171" i="6"/>
  <c r="AQ181" i="6"/>
  <c r="AQ191" i="6"/>
  <c r="AQ143" i="6"/>
  <c r="AQ157" i="6"/>
  <c r="AQ156" i="6"/>
  <c r="AQ185" i="6"/>
  <c r="AQ194" i="6"/>
  <c r="AQ148" i="6"/>
  <c r="AQ163" i="6"/>
  <c r="AQ165" i="6"/>
  <c r="AQ179" i="6"/>
  <c r="AQ190" i="6"/>
  <c r="AQ168" i="6"/>
  <c r="AQ170" i="6"/>
  <c r="AQ176" i="6"/>
  <c r="AQ182" i="6"/>
  <c r="AQ192" i="6"/>
  <c r="AQ173" i="6"/>
  <c r="AQ189" i="6"/>
  <c r="AQ105" i="6"/>
  <c r="AQ186" i="6"/>
  <c r="AQ195" i="6"/>
  <c r="AQ140" i="6"/>
  <c r="AQ151" i="6"/>
  <c r="AQ180" i="6"/>
  <c r="AQ193" i="6"/>
  <c r="AQ196" i="6"/>
  <c r="AQ158" i="6"/>
  <c r="AQ184" i="6"/>
  <c r="AQ17" i="6"/>
  <c r="AQ116" i="6"/>
  <c r="AQ166" i="6"/>
  <c r="AQ187" i="6"/>
  <c r="AQ178" i="6"/>
  <c r="AR8" i="6"/>
  <c r="AR15" i="6"/>
  <c r="AR23" i="6"/>
  <c r="AR32" i="6"/>
  <c r="AR40" i="6"/>
  <c r="AR49" i="6"/>
  <c r="AR57" i="6"/>
  <c r="AR65" i="6"/>
  <c r="AR11" i="6"/>
  <c r="AR18" i="6"/>
  <c r="AR26" i="6"/>
  <c r="AR35" i="6"/>
  <c r="AR43" i="6"/>
  <c r="AR52" i="6"/>
  <c r="AR60" i="6"/>
  <c r="AR68" i="6"/>
  <c r="AR13" i="6"/>
  <c r="AR21" i="6"/>
  <c r="AR29" i="6"/>
  <c r="AR38" i="6"/>
  <c r="AR47" i="6"/>
  <c r="AR55" i="6"/>
  <c r="AR63" i="6"/>
  <c r="AR9" i="6"/>
  <c r="AR16" i="6"/>
  <c r="AR24" i="6"/>
  <c r="AR33" i="6"/>
  <c r="AR41" i="6"/>
  <c r="AR50" i="6"/>
  <c r="AR58" i="6"/>
  <c r="AR66" i="6"/>
  <c r="AR19" i="6"/>
  <c r="AR27" i="6"/>
  <c r="AR36" i="6"/>
  <c r="AR44" i="6"/>
  <c r="AR53" i="6"/>
  <c r="AR61" i="6"/>
  <c r="AR69" i="6"/>
  <c r="AR10" i="6"/>
  <c r="AR17" i="6"/>
  <c r="AR25" i="6"/>
  <c r="AR34" i="6"/>
  <c r="AR42" i="6"/>
  <c r="AR12" i="6"/>
  <c r="AR46" i="6"/>
  <c r="AR54" i="6"/>
  <c r="AR64" i="6"/>
  <c r="AR84" i="6"/>
  <c r="AR92" i="6"/>
  <c r="AR100" i="6"/>
  <c r="AR108" i="6"/>
  <c r="AR30" i="6"/>
  <c r="AR62" i="6"/>
  <c r="AR78" i="6"/>
  <c r="AR87" i="6"/>
  <c r="AR95" i="6"/>
  <c r="AR37" i="6"/>
  <c r="AR72" i="6"/>
  <c r="AR82" i="6"/>
  <c r="AR88" i="6"/>
  <c r="AR98" i="6"/>
  <c r="AR106" i="6"/>
  <c r="AR22" i="6"/>
  <c r="AR51" i="6"/>
  <c r="AR76" i="6"/>
  <c r="AR85" i="6"/>
  <c r="AR93" i="6"/>
  <c r="AR101" i="6"/>
  <c r="AR109" i="6"/>
  <c r="AR28" i="6"/>
  <c r="AR59" i="6"/>
  <c r="AR79" i="6"/>
  <c r="AR96" i="6"/>
  <c r="AR20" i="6"/>
  <c r="AR48" i="6"/>
  <c r="AR77" i="6"/>
  <c r="AR104" i="6"/>
  <c r="AR105" i="6"/>
  <c r="AR116" i="6"/>
  <c r="AR124" i="6"/>
  <c r="AR132" i="6"/>
  <c r="AR141" i="6"/>
  <c r="AR86" i="6"/>
  <c r="AR111" i="6"/>
  <c r="AR119" i="6"/>
  <c r="AR127" i="6"/>
  <c r="AR135" i="6"/>
  <c r="AR94" i="6"/>
  <c r="AR103" i="6"/>
  <c r="AR110" i="6"/>
  <c r="AR114" i="6"/>
  <c r="AR122" i="6"/>
  <c r="AR130" i="6"/>
  <c r="AR139" i="6"/>
  <c r="AR14" i="6"/>
  <c r="AR71" i="6"/>
  <c r="AR112" i="6"/>
  <c r="AR117" i="6"/>
  <c r="AR125" i="6"/>
  <c r="AR133" i="6"/>
  <c r="AR7" i="6"/>
  <c r="AR99" i="6"/>
  <c r="AR118" i="6"/>
  <c r="AR126" i="6"/>
  <c r="AR134" i="6"/>
  <c r="AR97" i="6"/>
  <c r="AR128" i="6"/>
  <c r="AR148" i="6"/>
  <c r="AR136" i="6"/>
  <c r="AR144" i="6"/>
  <c r="AR151" i="6"/>
  <c r="AR158" i="6"/>
  <c r="AR166" i="6"/>
  <c r="AR171" i="6"/>
  <c r="AR39" i="6"/>
  <c r="AR67" i="6"/>
  <c r="AR161" i="6"/>
  <c r="AR167" i="6"/>
  <c r="AR174" i="6"/>
  <c r="AR113" i="6"/>
  <c r="AR115" i="6"/>
  <c r="AR149" i="6"/>
  <c r="AR164" i="6"/>
  <c r="AR169" i="6"/>
  <c r="AR70" i="6"/>
  <c r="AR107" i="6"/>
  <c r="AR121" i="6"/>
  <c r="AR123" i="6"/>
  <c r="AR145" i="6"/>
  <c r="AR152" i="6"/>
  <c r="AR159" i="6"/>
  <c r="AR173" i="6"/>
  <c r="AR56" i="6"/>
  <c r="AR83" i="6"/>
  <c r="AR137" i="6"/>
  <c r="AR140" i="6"/>
  <c r="AR143" i="6"/>
  <c r="AR150" i="6"/>
  <c r="AR156" i="6"/>
  <c r="AR165" i="6"/>
  <c r="AR170" i="6"/>
  <c r="AR142" i="6"/>
  <c r="AR178" i="6"/>
  <c r="AR187" i="6"/>
  <c r="AR196" i="6"/>
  <c r="AR177" i="6"/>
  <c r="AR181" i="6"/>
  <c r="AR191" i="6"/>
  <c r="AR102" i="6"/>
  <c r="AR120" i="6"/>
  <c r="AR146" i="6"/>
  <c r="AR157" i="6"/>
  <c r="AR185" i="6"/>
  <c r="AR194" i="6"/>
  <c r="AR80" i="6"/>
  <c r="AR129" i="6"/>
  <c r="AR163" i="6"/>
  <c r="AR172" i="6"/>
  <c r="AR179" i="6"/>
  <c r="AR190" i="6"/>
  <c r="AR186" i="6"/>
  <c r="AR168" i="6"/>
  <c r="AR176" i="6"/>
  <c r="AR182" i="6"/>
  <c r="AR192" i="6"/>
  <c r="AR131" i="6"/>
  <c r="AR153" i="6"/>
  <c r="AR155" i="6"/>
  <c r="AR195" i="6"/>
  <c r="AR147" i="6"/>
  <c r="AR175" i="6"/>
  <c r="AR189" i="6"/>
  <c r="AR193" i="6"/>
  <c r="AR180" i="6"/>
  <c r="AR160" i="6"/>
  <c r="AR184" i="6"/>
  <c r="AR91" i="6"/>
  <c r="AR162" i="6"/>
  <c r="AJ8" i="6"/>
  <c r="AJ15" i="6"/>
  <c r="AJ23" i="6"/>
  <c r="AJ32" i="6"/>
  <c r="AJ40" i="6"/>
  <c r="AJ49" i="6"/>
  <c r="AJ57" i="6"/>
  <c r="AJ65" i="6"/>
  <c r="AJ11" i="6"/>
  <c r="AJ18" i="6"/>
  <c r="AJ26" i="6"/>
  <c r="AJ35" i="6"/>
  <c r="AJ43" i="6"/>
  <c r="AJ52" i="6"/>
  <c r="AJ60" i="6"/>
  <c r="AJ68" i="6"/>
  <c r="AJ13" i="6"/>
  <c r="AJ21" i="6"/>
  <c r="AJ29" i="6"/>
  <c r="AJ38" i="6"/>
  <c r="AJ47" i="6"/>
  <c r="AJ55" i="6"/>
  <c r="AJ63" i="6"/>
  <c r="AJ9" i="6"/>
  <c r="AJ16" i="6"/>
  <c r="AJ24" i="6"/>
  <c r="AJ33" i="6"/>
  <c r="AJ41" i="6"/>
  <c r="AJ50" i="6"/>
  <c r="AJ58" i="6"/>
  <c r="AJ66" i="6"/>
  <c r="AJ19" i="6"/>
  <c r="AJ27" i="6"/>
  <c r="AJ36" i="6"/>
  <c r="AJ44" i="6"/>
  <c r="AJ53" i="6"/>
  <c r="AJ61" i="6"/>
  <c r="AJ69" i="6"/>
  <c r="AJ10" i="6"/>
  <c r="AJ17" i="6"/>
  <c r="AJ25" i="6"/>
  <c r="AJ34" i="6"/>
  <c r="AJ42" i="6"/>
  <c r="AJ37" i="6"/>
  <c r="AJ51" i="6"/>
  <c r="AJ84" i="6"/>
  <c r="AJ92" i="6"/>
  <c r="AJ100" i="6"/>
  <c r="AJ108" i="6"/>
  <c r="AJ22" i="6"/>
  <c r="AJ59" i="6"/>
  <c r="AJ78" i="6"/>
  <c r="AJ87" i="6"/>
  <c r="AJ95" i="6"/>
  <c r="AJ103" i="6"/>
  <c r="AJ28" i="6"/>
  <c r="AJ67" i="6"/>
  <c r="AJ72" i="6"/>
  <c r="AJ82" i="6"/>
  <c r="AJ88" i="6"/>
  <c r="AJ98" i="6"/>
  <c r="AJ106" i="6"/>
  <c r="AJ14" i="6"/>
  <c r="AJ48" i="6"/>
  <c r="AJ76" i="6"/>
  <c r="AJ85" i="6"/>
  <c r="AJ93" i="6"/>
  <c r="AJ101" i="6"/>
  <c r="AJ109" i="6"/>
  <c r="AJ20" i="6"/>
  <c r="AJ56" i="6"/>
  <c r="AJ79" i="6"/>
  <c r="AJ96" i="6"/>
  <c r="AJ12" i="6"/>
  <c r="AJ46" i="6"/>
  <c r="AJ71" i="6"/>
  <c r="AJ102" i="6"/>
  <c r="AJ107" i="6"/>
  <c r="AJ116" i="6"/>
  <c r="AJ124" i="6"/>
  <c r="AJ132" i="6"/>
  <c r="AJ141" i="6"/>
  <c r="AJ70" i="6"/>
  <c r="AJ83" i="6"/>
  <c r="AJ119" i="6"/>
  <c r="AJ127" i="6"/>
  <c r="AJ135" i="6"/>
  <c r="AJ80" i="6"/>
  <c r="AJ91" i="6"/>
  <c r="AJ114" i="6"/>
  <c r="AJ122" i="6"/>
  <c r="AJ130" i="6"/>
  <c r="AJ139" i="6"/>
  <c r="AJ39" i="6"/>
  <c r="AJ99" i="6"/>
  <c r="AJ104" i="6"/>
  <c r="AJ105" i="6"/>
  <c r="AJ112" i="6"/>
  <c r="AJ117" i="6"/>
  <c r="AJ125" i="6"/>
  <c r="AJ133" i="6"/>
  <c r="AJ30" i="6"/>
  <c r="AJ64" i="6"/>
  <c r="AJ86" i="6"/>
  <c r="AJ118" i="6"/>
  <c r="AJ126" i="6"/>
  <c r="AJ134" i="6"/>
  <c r="AJ143" i="6"/>
  <c r="AJ54" i="6"/>
  <c r="AJ62" i="6"/>
  <c r="AJ113" i="6"/>
  <c r="AJ115" i="6"/>
  <c r="AJ148" i="6"/>
  <c r="AJ77" i="6"/>
  <c r="AJ121" i="6"/>
  <c r="AJ123" i="6"/>
  <c r="AJ144" i="6"/>
  <c r="AJ151" i="6"/>
  <c r="AJ158" i="6"/>
  <c r="AJ166" i="6"/>
  <c r="AJ171" i="6"/>
  <c r="AJ94" i="6"/>
  <c r="AJ110" i="6"/>
  <c r="AJ129" i="6"/>
  <c r="AJ131" i="6"/>
  <c r="AJ161" i="6"/>
  <c r="AJ167" i="6"/>
  <c r="AJ174" i="6"/>
  <c r="AJ137" i="6"/>
  <c r="AJ140" i="6"/>
  <c r="AJ142" i="6"/>
  <c r="AJ149" i="6"/>
  <c r="AJ164" i="6"/>
  <c r="AJ169" i="6"/>
  <c r="AJ111" i="6"/>
  <c r="AJ120" i="6"/>
  <c r="AJ145" i="6"/>
  <c r="AJ152" i="6"/>
  <c r="AJ159" i="6"/>
  <c r="AJ173" i="6"/>
  <c r="AJ97" i="6"/>
  <c r="AJ136" i="6"/>
  <c r="AJ150" i="6"/>
  <c r="AJ156" i="6"/>
  <c r="AJ165" i="6"/>
  <c r="AJ170" i="6"/>
  <c r="AJ178" i="6"/>
  <c r="AJ146" i="6"/>
  <c r="AJ163" i="6"/>
  <c r="AJ176" i="6"/>
  <c r="AJ187" i="6"/>
  <c r="AJ196" i="6"/>
  <c r="AJ128" i="6"/>
  <c r="AJ168" i="6"/>
  <c r="AJ181" i="6"/>
  <c r="AJ191" i="6"/>
  <c r="AJ177" i="6"/>
  <c r="AJ186" i="6"/>
  <c r="AJ153" i="6"/>
  <c r="AJ155" i="6"/>
  <c r="AJ175" i="6"/>
  <c r="AJ185" i="6"/>
  <c r="AJ194" i="6"/>
  <c r="AJ160" i="6"/>
  <c r="AJ162" i="6"/>
  <c r="AJ179" i="6"/>
  <c r="AJ190" i="6"/>
  <c r="AJ195" i="6"/>
  <c r="AJ182" i="6"/>
  <c r="AJ192" i="6"/>
  <c r="AJ7" i="6"/>
  <c r="AJ147" i="6"/>
  <c r="AJ157" i="6"/>
  <c r="AJ193" i="6"/>
  <c r="AJ180" i="6"/>
  <c r="AJ184" i="6"/>
  <c r="AJ172" i="6"/>
  <c r="AJ189" i="6"/>
  <c r="AI12" i="6"/>
  <c r="AI20" i="6"/>
  <c r="AI28" i="6"/>
  <c r="AI37" i="6"/>
  <c r="AI46" i="6"/>
  <c r="AI54" i="6"/>
  <c r="AI62" i="6"/>
  <c r="AI70" i="6"/>
  <c r="AI80" i="6"/>
  <c r="AI97" i="6"/>
  <c r="AI105" i="6"/>
  <c r="AI119" i="6"/>
  <c r="AI127" i="6"/>
  <c r="AI135" i="6"/>
  <c r="AI144" i="6"/>
  <c r="AI151" i="6"/>
  <c r="AI158" i="6"/>
  <c r="AI166" i="6"/>
  <c r="AI171" i="6"/>
  <c r="AI179" i="6"/>
  <c r="BW179" i="6" s="1"/>
  <c r="AI190" i="6"/>
  <c r="AI7" i="6"/>
  <c r="AI59" i="6"/>
  <c r="AI94" i="6"/>
  <c r="AI141" i="6"/>
  <c r="AI13" i="6"/>
  <c r="AI21" i="6"/>
  <c r="BW21" i="6" s="1"/>
  <c r="AI29" i="6"/>
  <c r="AI38" i="6"/>
  <c r="AI47" i="6"/>
  <c r="AI55" i="6"/>
  <c r="AI63" i="6"/>
  <c r="AI72" i="6"/>
  <c r="AI82" i="6"/>
  <c r="AI88" i="6"/>
  <c r="AI98" i="6"/>
  <c r="AI106" i="6"/>
  <c r="AI120" i="6"/>
  <c r="BW120" i="6" s="1"/>
  <c r="AI128" i="6"/>
  <c r="AI136" i="6"/>
  <c r="AI145" i="6"/>
  <c r="AI152" i="6"/>
  <c r="AI159" i="6"/>
  <c r="AI173" i="6"/>
  <c r="AI180" i="6"/>
  <c r="AI189" i="6"/>
  <c r="AI25" i="6"/>
  <c r="AI102" i="6"/>
  <c r="AI148" i="6"/>
  <c r="AI14" i="6"/>
  <c r="BW14" i="6" s="1"/>
  <c r="AI22" i="6"/>
  <c r="AI30" i="6"/>
  <c r="AI39" i="6"/>
  <c r="AI48" i="6"/>
  <c r="BW48" i="6" s="1"/>
  <c r="AI56" i="6"/>
  <c r="AI64" i="6"/>
  <c r="AI71" i="6"/>
  <c r="AI83" i="6"/>
  <c r="AI91" i="6"/>
  <c r="AI99" i="6"/>
  <c r="AI107" i="6"/>
  <c r="AI113" i="6"/>
  <c r="AI121" i="6"/>
  <c r="AI129" i="6"/>
  <c r="AI137" i="6"/>
  <c r="AI146" i="6"/>
  <c r="AI153" i="6"/>
  <c r="AI160" i="6"/>
  <c r="AI172" i="6"/>
  <c r="AI181" i="6"/>
  <c r="AI191" i="6"/>
  <c r="AI10" i="6"/>
  <c r="AI51" i="6"/>
  <c r="AI86" i="6"/>
  <c r="BW86" i="6" s="1"/>
  <c r="AI110" i="6"/>
  <c r="AI132" i="6"/>
  <c r="AI8" i="6"/>
  <c r="AI15" i="6"/>
  <c r="AI23" i="6"/>
  <c r="AI32" i="6"/>
  <c r="AI40" i="6"/>
  <c r="BW40" i="6" s="1"/>
  <c r="AI49" i="6"/>
  <c r="AI57" i="6"/>
  <c r="AI65" i="6"/>
  <c r="AI84" i="6"/>
  <c r="AI92" i="6"/>
  <c r="AI100" i="6"/>
  <c r="AI108" i="6"/>
  <c r="AI114" i="6"/>
  <c r="AI122" i="6"/>
  <c r="AI130" i="6"/>
  <c r="AI139" i="6"/>
  <c r="AI161" i="6"/>
  <c r="AI167" i="6"/>
  <c r="AI174" i="6"/>
  <c r="AI182" i="6"/>
  <c r="BW182" i="6" s="1"/>
  <c r="AI192" i="6"/>
  <c r="AI34" i="6"/>
  <c r="AI67" i="6"/>
  <c r="AI116" i="6"/>
  <c r="AI163" i="6"/>
  <c r="AI9" i="6"/>
  <c r="AI16" i="6"/>
  <c r="AI24" i="6"/>
  <c r="AI33" i="6"/>
  <c r="BW33" i="6" s="1"/>
  <c r="AI41" i="6"/>
  <c r="AI50" i="6"/>
  <c r="AI58" i="6"/>
  <c r="AI66" i="6"/>
  <c r="AI76" i="6"/>
  <c r="AI85" i="6"/>
  <c r="AI93" i="6"/>
  <c r="BW93" i="6" s="1"/>
  <c r="AI101" i="6"/>
  <c r="AI109" i="6"/>
  <c r="AI115" i="6"/>
  <c r="AI123" i="6"/>
  <c r="AI131" i="6"/>
  <c r="AI140" i="6"/>
  <c r="AI147" i="6"/>
  <c r="AI155" i="6"/>
  <c r="AI162" i="6"/>
  <c r="BW162" i="6" s="1"/>
  <c r="AI175" i="6"/>
  <c r="AI184" i="6"/>
  <c r="AI193" i="6"/>
  <c r="AI17" i="6"/>
  <c r="AI42" i="6"/>
  <c r="AI77" i="6"/>
  <c r="AI124" i="6"/>
  <c r="AI168" i="6"/>
  <c r="AI185" i="6"/>
  <c r="AI27" i="6"/>
  <c r="AI61" i="6"/>
  <c r="AI96" i="6"/>
  <c r="AI118" i="6"/>
  <c r="AI150" i="6"/>
  <c r="AI176" i="6"/>
  <c r="BW176" i="6" s="1"/>
  <c r="AI103" i="6"/>
  <c r="BW103" i="6" s="1"/>
  <c r="AI157" i="6"/>
  <c r="AI87" i="6"/>
  <c r="AI35" i="6"/>
  <c r="AI68" i="6"/>
  <c r="AI125" i="6"/>
  <c r="AI177" i="6"/>
  <c r="AI36" i="6"/>
  <c r="BW36" i="6" s="1"/>
  <c r="AI69" i="6"/>
  <c r="AI104" i="6"/>
  <c r="BW104" i="6" s="1"/>
  <c r="AI126" i="6"/>
  <c r="AI178" i="6"/>
  <c r="AI11" i="6"/>
  <c r="AI78" i="6"/>
  <c r="AI133" i="6"/>
  <c r="AI156" i="6"/>
  <c r="BW156" i="6" s="1"/>
  <c r="AI186" i="6"/>
  <c r="AI79" i="6"/>
  <c r="AI164" i="6"/>
  <c r="AI187" i="6"/>
  <c r="AI18" i="6"/>
  <c r="AI112" i="6"/>
  <c r="AI142" i="6"/>
  <c r="AI165" i="6"/>
  <c r="AI194" i="6"/>
  <c r="AI196" i="6"/>
  <c r="AI43" i="6"/>
  <c r="AI111" i="6"/>
  <c r="AI52" i="6"/>
  <c r="AI44" i="6"/>
  <c r="AI134" i="6"/>
  <c r="AI19" i="6"/>
  <c r="AI53" i="6"/>
  <c r="AI143" i="6"/>
  <c r="AI169" i="6"/>
  <c r="AI195" i="6"/>
  <c r="AI26" i="6"/>
  <c r="AI60" i="6"/>
  <c r="AI95" i="6"/>
  <c r="AI117" i="6"/>
  <c r="AI149" i="6"/>
  <c r="AI170" i="6"/>
  <c r="BW170" i="6" s="1"/>
  <c r="AI6" i="6"/>
  <c r="AP13" i="6"/>
  <c r="AP21" i="6"/>
  <c r="AP29" i="6"/>
  <c r="AP38" i="6"/>
  <c r="AP47" i="6"/>
  <c r="AP55" i="6"/>
  <c r="AP63" i="6"/>
  <c r="AP9" i="6"/>
  <c r="AP16" i="6"/>
  <c r="AP24" i="6"/>
  <c r="AP33" i="6"/>
  <c r="AP41" i="6"/>
  <c r="AP50" i="6"/>
  <c r="AP58" i="6"/>
  <c r="AP66" i="6"/>
  <c r="AP19" i="6"/>
  <c r="AP27" i="6"/>
  <c r="AP36" i="6"/>
  <c r="AP44" i="6"/>
  <c r="AP53" i="6"/>
  <c r="AP61" i="6"/>
  <c r="AP69" i="6"/>
  <c r="AP7" i="6"/>
  <c r="AP14" i="6"/>
  <c r="AP22" i="6"/>
  <c r="AP30" i="6"/>
  <c r="AP39" i="6"/>
  <c r="AP48" i="6"/>
  <c r="AP56" i="6"/>
  <c r="AP64" i="6"/>
  <c r="AP10" i="6"/>
  <c r="AP17" i="6"/>
  <c r="AP25" i="6"/>
  <c r="AP34" i="6"/>
  <c r="AP42" i="6"/>
  <c r="AP51" i="6"/>
  <c r="AP59" i="6"/>
  <c r="AP67" i="6"/>
  <c r="AP8" i="6"/>
  <c r="AP15" i="6"/>
  <c r="AP23" i="6"/>
  <c r="AP32" i="6"/>
  <c r="AP40" i="6"/>
  <c r="AP18" i="6"/>
  <c r="AP60" i="6"/>
  <c r="AP72" i="6"/>
  <c r="AP82" i="6"/>
  <c r="AP88" i="6"/>
  <c r="AP98" i="6"/>
  <c r="AP106" i="6"/>
  <c r="AP37" i="6"/>
  <c r="AP68" i="6"/>
  <c r="AP76" i="6"/>
  <c r="AP85" i="6"/>
  <c r="AP93" i="6"/>
  <c r="AP101" i="6"/>
  <c r="AP11" i="6"/>
  <c r="AP43" i="6"/>
  <c r="AP49" i="6"/>
  <c r="AP79" i="6"/>
  <c r="AP96" i="6"/>
  <c r="AP104" i="6"/>
  <c r="AP28" i="6"/>
  <c r="AP57" i="6"/>
  <c r="AP71" i="6"/>
  <c r="AP83" i="6"/>
  <c r="AP91" i="6"/>
  <c r="AP99" i="6"/>
  <c r="AP107" i="6"/>
  <c r="AP35" i="6"/>
  <c r="AP65" i="6"/>
  <c r="AP77" i="6"/>
  <c r="AP86" i="6"/>
  <c r="AP94" i="6"/>
  <c r="AP26" i="6"/>
  <c r="AP46" i="6"/>
  <c r="AP54" i="6"/>
  <c r="AP84" i="6"/>
  <c r="AP110" i="6"/>
  <c r="AP111" i="6"/>
  <c r="AP114" i="6"/>
  <c r="AP122" i="6"/>
  <c r="AP130" i="6"/>
  <c r="AP139" i="6"/>
  <c r="AP92" i="6"/>
  <c r="AP103" i="6"/>
  <c r="AP112" i="6"/>
  <c r="AP117" i="6"/>
  <c r="AP125" i="6"/>
  <c r="AP133" i="6"/>
  <c r="AP142" i="6"/>
  <c r="AP12" i="6"/>
  <c r="AP70" i="6"/>
  <c r="AP100" i="6"/>
  <c r="AP102" i="6"/>
  <c r="AP109" i="6"/>
  <c r="AP120" i="6"/>
  <c r="AP128" i="6"/>
  <c r="AP136" i="6"/>
  <c r="AP80" i="6"/>
  <c r="AP108" i="6"/>
  <c r="AP115" i="6"/>
  <c r="AP123" i="6"/>
  <c r="AP131" i="6"/>
  <c r="AP140" i="6"/>
  <c r="AP52" i="6"/>
  <c r="AP95" i="6"/>
  <c r="AP105" i="6"/>
  <c r="AP116" i="6"/>
  <c r="AP124" i="6"/>
  <c r="AP132" i="6"/>
  <c r="AP141" i="6"/>
  <c r="AP20" i="6"/>
  <c r="AP134" i="6"/>
  <c r="AP62" i="6"/>
  <c r="AP149" i="6"/>
  <c r="AP164" i="6"/>
  <c r="AP169" i="6"/>
  <c r="AP177" i="6"/>
  <c r="AP78" i="6"/>
  <c r="AP113" i="6"/>
  <c r="AP145" i="6"/>
  <c r="AP152" i="6"/>
  <c r="AP159" i="6"/>
  <c r="AP173" i="6"/>
  <c r="AP87" i="6"/>
  <c r="AP119" i="6"/>
  <c r="AP121" i="6"/>
  <c r="AP147" i="6"/>
  <c r="AP155" i="6"/>
  <c r="AP162" i="6"/>
  <c r="AP127" i="6"/>
  <c r="AP129" i="6"/>
  <c r="AP143" i="6"/>
  <c r="AP150" i="6"/>
  <c r="AP156" i="6"/>
  <c r="AP165" i="6"/>
  <c r="AP170" i="6"/>
  <c r="AP118" i="6"/>
  <c r="AP148" i="6"/>
  <c r="AP157" i="6"/>
  <c r="AP163" i="6"/>
  <c r="AP168" i="6"/>
  <c r="AP176" i="6"/>
  <c r="AP97" i="6"/>
  <c r="AP126" i="6"/>
  <c r="AP174" i="6"/>
  <c r="AP185" i="6"/>
  <c r="AP194" i="6"/>
  <c r="AP175" i="6"/>
  <c r="AP135" i="6"/>
  <c r="AP146" i="6"/>
  <c r="AP179" i="6"/>
  <c r="AP190" i="6"/>
  <c r="AP161" i="6"/>
  <c r="AP172" i="6"/>
  <c r="AP182" i="6"/>
  <c r="AP192" i="6"/>
  <c r="AP184" i="6"/>
  <c r="AP193" i="6"/>
  <c r="AP137" i="6"/>
  <c r="AP167" i="6"/>
  <c r="AP186" i="6"/>
  <c r="AP195" i="6"/>
  <c r="AP144" i="6"/>
  <c r="AP151" i="6"/>
  <c r="AP153" i="6"/>
  <c r="AP180" i="6"/>
  <c r="AP189" i="6"/>
  <c r="AP158" i="6"/>
  <c r="AP160" i="6"/>
  <c r="AP196" i="6"/>
  <c r="AP178" i="6"/>
  <c r="AP166" i="6"/>
  <c r="AP187" i="6"/>
  <c r="AP171" i="6"/>
  <c r="AP191" i="6"/>
  <c r="AP181" i="6"/>
  <c r="I29" i="12"/>
  <c r="J12" i="3" s="1"/>
  <c r="I26" i="12"/>
  <c r="J36" i="30" s="1"/>
  <c r="L29" i="12"/>
  <c r="M12" i="3" s="1"/>
  <c r="L26" i="12"/>
  <c r="M36" i="30" s="1"/>
  <c r="K29" i="12"/>
  <c r="L12" i="3" s="1"/>
  <c r="K26" i="12"/>
  <c r="L36" i="30" s="1"/>
  <c r="H29" i="12"/>
  <c r="I12" i="3" s="1"/>
  <c r="H26" i="12"/>
  <c r="I36" i="30" s="1"/>
  <c r="G29" i="12"/>
  <c r="H12" i="3" s="1"/>
  <c r="G26" i="12"/>
  <c r="H36" i="30" s="1"/>
  <c r="E29" i="12"/>
  <c r="F12" i="3" s="1"/>
  <c r="E26" i="12"/>
  <c r="F36" i="30" s="1"/>
  <c r="D29" i="12"/>
  <c r="E12" i="3" s="1"/>
  <c r="D26" i="12"/>
  <c r="E36" i="30" s="1"/>
  <c r="C29" i="12"/>
  <c r="D12" i="3" s="1"/>
  <c r="C26" i="12"/>
  <c r="N29" i="12"/>
  <c r="O12" i="3" s="1"/>
  <c r="O29" i="12"/>
  <c r="P12" i="3" s="1"/>
  <c r="P29" i="12"/>
  <c r="Q12" i="3" s="1"/>
  <c r="Q29" i="12"/>
  <c r="R12" i="3" s="1"/>
  <c r="M29" i="12"/>
  <c r="N12" i="3" s="1"/>
  <c r="N26" i="12"/>
  <c r="O36" i="30" s="1"/>
  <c r="O26" i="12"/>
  <c r="P36" i="30" s="1"/>
  <c r="P26" i="12"/>
  <c r="Q36" i="30" s="1"/>
  <c r="Q26" i="12"/>
  <c r="R36" i="30" s="1"/>
  <c r="M26" i="12"/>
  <c r="N36" i="30" s="1"/>
  <c r="S29" i="12"/>
  <c r="T12" i="3" s="1"/>
  <c r="T29" i="12"/>
  <c r="U12" i="3" s="1"/>
  <c r="U29" i="12"/>
  <c r="V12" i="3" s="1"/>
  <c r="V29" i="12"/>
  <c r="W12" i="3" s="1"/>
  <c r="R29" i="12"/>
  <c r="S12" i="3" s="1"/>
  <c r="S26" i="12"/>
  <c r="T36" i="30" s="1"/>
  <c r="T26" i="12"/>
  <c r="U36" i="30" s="1"/>
  <c r="U26" i="12"/>
  <c r="V36" i="30" s="1"/>
  <c r="V26" i="12"/>
  <c r="W36" i="30" s="1"/>
  <c r="R26" i="12"/>
  <c r="S36" i="30" s="1"/>
  <c r="F29" i="12"/>
  <c r="G12" i="3" s="1"/>
  <c r="F26" i="12"/>
  <c r="G36" i="30" s="1"/>
  <c r="J29" i="12"/>
  <c r="K12" i="3" s="1"/>
  <c r="J26" i="12"/>
  <c r="K36" i="30" s="1"/>
  <c r="G15" i="31"/>
  <c r="H14" i="31"/>
  <c r="D24" i="21"/>
  <c r="D20" i="21"/>
  <c r="D18" i="21"/>
  <c r="D23" i="21"/>
  <c r="D22" i="21"/>
  <c r="D17" i="21"/>
  <c r="F17" i="21"/>
  <c r="F27" i="21" s="1"/>
  <c r="D25" i="21"/>
  <c r="D21" i="21"/>
  <c r="E17" i="21"/>
  <c r="E27" i="21" s="1"/>
  <c r="E28" i="5"/>
  <c r="C7" i="12" s="1"/>
  <c r="D15" i="30" s="1"/>
  <c r="F28" i="5"/>
  <c r="D7" i="12" s="1"/>
  <c r="E15" i="30" s="1"/>
  <c r="G28" i="5"/>
  <c r="E7" i="12" s="1"/>
  <c r="F15" i="30" s="1"/>
  <c r="H28" i="5"/>
  <c r="F7" i="12" s="1"/>
  <c r="G15" i="30" s="1"/>
  <c r="I28" i="5"/>
  <c r="G7" i="12" s="1"/>
  <c r="H15" i="30" s="1"/>
  <c r="J28" i="5"/>
  <c r="H7" i="12" s="1"/>
  <c r="I15" i="30" s="1"/>
  <c r="K28" i="5"/>
  <c r="I7" i="12" s="1"/>
  <c r="J15" i="30" s="1"/>
  <c r="L28" i="5"/>
  <c r="J7" i="12" s="1"/>
  <c r="K15" i="30" s="1"/>
  <c r="M28" i="5"/>
  <c r="K7" i="12" s="1"/>
  <c r="L15" i="30" s="1"/>
  <c r="N28" i="5"/>
  <c r="L7" i="12" s="1"/>
  <c r="M15" i="30" s="1"/>
  <c r="O28" i="5"/>
  <c r="P28" i="5"/>
  <c r="Q28" i="5"/>
  <c r="F27" i="5"/>
  <c r="G27" i="5"/>
  <c r="H27" i="5"/>
  <c r="I27" i="5"/>
  <c r="J27" i="5"/>
  <c r="K27" i="5"/>
  <c r="L27" i="5"/>
  <c r="M27" i="5"/>
  <c r="N27" i="5"/>
  <c r="O27" i="5"/>
  <c r="P27" i="5"/>
  <c r="Q27" i="5"/>
  <c r="Q26" i="5"/>
  <c r="F26" i="5"/>
  <c r="G26" i="5"/>
  <c r="H26" i="5"/>
  <c r="I26" i="5"/>
  <c r="J26" i="5"/>
  <c r="K26" i="5"/>
  <c r="L26" i="5"/>
  <c r="M26" i="5"/>
  <c r="N26" i="5"/>
  <c r="O26" i="5"/>
  <c r="P26" i="5"/>
  <c r="E27" i="5"/>
  <c r="F25" i="5"/>
  <c r="G25" i="5"/>
  <c r="H25" i="5"/>
  <c r="I25" i="5"/>
  <c r="J25" i="5"/>
  <c r="K25" i="5"/>
  <c r="L25" i="5"/>
  <c r="M25" i="5"/>
  <c r="N25" i="5"/>
  <c r="O25" i="5"/>
  <c r="P25" i="5"/>
  <c r="Q25" i="5"/>
  <c r="I24" i="5"/>
  <c r="J24" i="5"/>
  <c r="K24" i="5"/>
  <c r="L24" i="5"/>
  <c r="M24" i="5"/>
  <c r="N24" i="5"/>
  <c r="O24" i="5"/>
  <c r="P24" i="5"/>
  <c r="Q24" i="5"/>
  <c r="F23" i="5"/>
  <c r="D4" i="12" s="1"/>
  <c r="E12" i="30" s="1"/>
  <c r="G23" i="5"/>
  <c r="E4" i="12" s="1"/>
  <c r="F12" i="30" s="1"/>
  <c r="H23" i="5"/>
  <c r="F4" i="12" s="1"/>
  <c r="G12" i="30" s="1"/>
  <c r="I23" i="5"/>
  <c r="G4" i="12" s="1"/>
  <c r="J23" i="5"/>
  <c r="H4" i="12" s="1"/>
  <c r="I12" i="30" s="1"/>
  <c r="K23" i="5"/>
  <c r="I4" i="12" s="1"/>
  <c r="J12" i="30" s="1"/>
  <c r="L23" i="5"/>
  <c r="J4" i="12" s="1"/>
  <c r="K12" i="30" s="1"/>
  <c r="M23" i="5"/>
  <c r="K4" i="12" s="1"/>
  <c r="L12" i="30" s="1"/>
  <c r="N23" i="5"/>
  <c r="L4" i="12" s="1"/>
  <c r="M12" i="30" s="1"/>
  <c r="O23" i="5"/>
  <c r="P23" i="5"/>
  <c r="Q23" i="5"/>
  <c r="E23" i="5"/>
  <c r="C4" i="12" s="1"/>
  <c r="E25" i="5"/>
  <c r="E26" i="5"/>
  <c r="F12" i="5"/>
  <c r="D9" i="12" s="1"/>
  <c r="E7" i="30" s="1"/>
  <c r="G12" i="5"/>
  <c r="E9" i="12" s="1"/>
  <c r="F7" i="30" s="1"/>
  <c r="H12" i="5"/>
  <c r="F9" i="12" s="1"/>
  <c r="G7" i="30" s="1"/>
  <c r="I12" i="5"/>
  <c r="G9" i="12" s="1"/>
  <c r="H7" i="30" s="1"/>
  <c r="J12" i="5"/>
  <c r="H9" i="12" s="1"/>
  <c r="I7" i="30" s="1"/>
  <c r="K12" i="5"/>
  <c r="I9" i="12" s="1"/>
  <c r="J7" i="30" s="1"/>
  <c r="L12" i="5"/>
  <c r="J9" i="12" s="1"/>
  <c r="K7" i="30" s="1"/>
  <c r="M12" i="5"/>
  <c r="K9" i="12" s="1"/>
  <c r="L7" i="30" s="1"/>
  <c r="N12" i="5"/>
  <c r="L9" i="12" s="1"/>
  <c r="M7" i="30" s="1"/>
  <c r="O12" i="5"/>
  <c r="P12" i="5"/>
  <c r="Q12" i="5"/>
  <c r="E13" i="5"/>
  <c r="E14" i="5"/>
  <c r="E15" i="5"/>
  <c r="E16" i="5"/>
  <c r="E18" i="5"/>
  <c r="C11" i="12" s="1"/>
  <c r="D9" i="30" s="1"/>
  <c r="E19" i="5"/>
  <c r="E20" i="5"/>
  <c r="C12" i="12" s="1"/>
  <c r="D10" i="30" s="1"/>
  <c r="E12" i="5"/>
  <c r="O11" i="5"/>
  <c r="P11" i="5"/>
  <c r="Q11" i="5"/>
  <c r="E11" i="5"/>
  <c r="F7" i="5"/>
  <c r="G7" i="5"/>
  <c r="H7" i="5"/>
  <c r="I7" i="5"/>
  <c r="J7" i="5"/>
  <c r="K7" i="5"/>
  <c r="L7" i="5"/>
  <c r="M7" i="5"/>
  <c r="N7" i="5"/>
  <c r="O7" i="5"/>
  <c r="P7" i="5"/>
  <c r="Q7" i="5"/>
  <c r="E5" i="5"/>
  <c r="BW129" i="6" l="1"/>
  <c r="BW57" i="6"/>
  <c r="BW153" i="6"/>
  <c r="BW55" i="6"/>
  <c r="BW28" i="6"/>
  <c r="BW150" i="6"/>
  <c r="BW32" i="6"/>
  <c r="D27" i="21"/>
  <c r="D12" i="30"/>
  <c r="H12" i="30"/>
  <c r="BW49" i="6"/>
  <c r="BW152" i="6"/>
  <c r="BW96" i="6"/>
  <c r="BW163" i="6"/>
  <c r="BW63" i="6"/>
  <c r="BW9" i="6"/>
  <c r="BW15" i="6"/>
  <c r="BW189" i="6"/>
  <c r="BW59" i="6"/>
  <c r="BW110" i="6"/>
  <c r="BW11" i="6"/>
  <c r="BW41" i="6"/>
  <c r="BW171" i="6"/>
  <c r="BW20" i="6"/>
  <c r="BW149" i="6"/>
  <c r="BW192" i="6"/>
  <c r="BW51" i="6"/>
  <c r="BW117" i="6"/>
  <c r="BW19" i="6"/>
  <c r="BW108" i="6"/>
  <c r="BW141" i="6"/>
  <c r="BW158" i="6"/>
  <c r="BW26" i="6"/>
  <c r="BW161" i="6"/>
  <c r="BW54" i="6"/>
  <c r="BW193" i="6"/>
  <c r="BW132" i="6"/>
  <c r="BW127" i="6"/>
  <c r="BW159" i="6"/>
  <c r="BW83" i="6"/>
  <c r="CE90" i="6"/>
  <c r="CB45" i="6"/>
  <c r="BX45" i="6"/>
  <c r="BX200" i="6"/>
  <c r="CF73" i="6"/>
  <c r="CF31" i="6"/>
  <c r="CH74" i="6"/>
  <c r="BW90" i="6"/>
  <c r="BW200" i="6"/>
  <c r="CH45" i="6"/>
  <c r="BY73" i="6"/>
  <c r="BY183" i="6"/>
  <c r="CG198" i="6"/>
  <c r="BZ73" i="6"/>
  <c r="BZ202" i="6"/>
  <c r="BY200" i="6"/>
  <c r="CC200" i="6"/>
  <c r="CC199" i="6"/>
  <c r="BZ200" i="6"/>
  <c r="CG200" i="6"/>
  <c r="CD198" i="6"/>
  <c r="CE89" i="6"/>
  <c r="CB188" i="6"/>
  <c r="BX202" i="6"/>
  <c r="CF199" i="6"/>
  <c r="CC73" i="6"/>
  <c r="CH202" i="6"/>
  <c r="CF188" i="6"/>
  <c r="BW45" i="6"/>
  <c r="BW81" i="6"/>
  <c r="CH81" i="6"/>
  <c r="BY201" i="6"/>
  <c r="BY81" i="6"/>
  <c r="CG199" i="6"/>
  <c r="BZ90" i="6"/>
  <c r="CA89" i="6"/>
  <c r="BX199" i="6"/>
  <c r="CB89" i="6"/>
  <c r="CB183" i="6"/>
  <c r="BY45" i="6"/>
  <c r="BY74" i="6"/>
  <c r="CC89" i="6"/>
  <c r="BZ31" i="6"/>
  <c r="CD75" i="6"/>
  <c r="CA75" i="6"/>
  <c r="CE201" i="6"/>
  <c r="CE202" i="6"/>
  <c r="CB81" i="6"/>
  <c r="BX201" i="6"/>
  <c r="BX73" i="6"/>
  <c r="CF183" i="6"/>
  <c r="CH199" i="6"/>
  <c r="CE188" i="6"/>
  <c r="CF45" i="6"/>
  <c r="BW198" i="6"/>
  <c r="BW201" i="6"/>
  <c r="BY75" i="6"/>
  <c r="CG73" i="6"/>
  <c r="CG74" i="6"/>
  <c r="CA202" i="6"/>
  <c r="BX81" i="6"/>
  <c r="BX74" i="6"/>
  <c r="CB90" i="6"/>
  <c r="CB75" i="6"/>
  <c r="CC90" i="6"/>
  <c r="CD201" i="6"/>
  <c r="CD73" i="6"/>
  <c r="CA45" i="6"/>
  <c r="S7" i="12"/>
  <c r="T15" i="30" s="1"/>
  <c r="T7" i="12"/>
  <c r="U15" i="30" s="1"/>
  <c r="U7" i="12"/>
  <c r="V15" i="30" s="1"/>
  <c r="V7" i="12"/>
  <c r="W15" i="30" s="1"/>
  <c r="R7" i="12"/>
  <c r="S15" i="30" s="1"/>
  <c r="CE199" i="6"/>
  <c r="CB200" i="6"/>
  <c r="BX89" i="6"/>
  <c r="BX75" i="6"/>
  <c r="CF200" i="6"/>
  <c r="CF202" i="6"/>
  <c r="CH73" i="6"/>
  <c r="CH200" i="6"/>
  <c r="CE45" i="6"/>
  <c r="CF81" i="6"/>
  <c r="BW199" i="6"/>
  <c r="BW73" i="6"/>
  <c r="BZ199" i="6"/>
  <c r="CA198" i="6"/>
  <c r="CA199" i="6"/>
  <c r="BX90" i="6"/>
  <c r="CB73" i="6"/>
  <c r="CB199" i="6"/>
  <c r="CD89" i="6"/>
  <c r="CA81" i="6"/>
  <c r="CE74" i="6"/>
  <c r="CE75" i="6"/>
  <c r="CB31" i="6"/>
  <c r="BX198" i="6"/>
  <c r="CC45" i="6"/>
  <c r="CC198" i="6"/>
  <c r="CH75" i="6"/>
  <c r="CH201" i="6"/>
  <c r="CE81" i="6"/>
  <c r="BW183" i="6"/>
  <c r="BW188" i="6"/>
  <c r="BY199" i="6"/>
  <c r="CG75" i="6"/>
  <c r="CD188" i="6"/>
  <c r="BZ74" i="6"/>
  <c r="CA201" i="6"/>
  <c r="CA90" i="6"/>
  <c r="CB202" i="6"/>
  <c r="CC31" i="6"/>
  <c r="CG188" i="6"/>
  <c r="CD202" i="6"/>
  <c r="CA31" i="6"/>
  <c r="CE183" i="6"/>
  <c r="CE31" i="6"/>
  <c r="BX188" i="6"/>
  <c r="CF74" i="6"/>
  <c r="CC188" i="6"/>
  <c r="CH90" i="6"/>
  <c r="CH89" i="6"/>
  <c r="BW89" i="6"/>
  <c r="BW74" i="6"/>
  <c r="BY90" i="6"/>
  <c r="CG202" i="6"/>
  <c r="CG201" i="6"/>
  <c r="CD45" i="6"/>
  <c r="BZ198" i="6"/>
  <c r="CA183" i="6"/>
  <c r="CC74" i="6"/>
  <c r="CC202" i="6"/>
  <c r="BZ188" i="6"/>
  <c r="CG45" i="6"/>
  <c r="CD90" i="6"/>
  <c r="CA200" i="6"/>
  <c r="C9" i="12"/>
  <c r="D7" i="30" s="1"/>
  <c r="C10" i="12"/>
  <c r="D8" i="30" s="1"/>
  <c r="CE73" i="6"/>
  <c r="CB201" i="6"/>
  <c r="CF198" i="6"/>
  <c r="CF201" i="6"/>
  <c r="CC81" i="6"/>
  <c r="CH198" i="6"/>
  <c r="CH183" i="6"/>
  <c r="CE200" i="6"/>
  <c r="BW202" i="6"/>
  <c r="BW75" i="6"/>
  <c r="BY198" i="6"/>
  <c r="CG183" i="6"/>
  <c r="CD81" i="6"/>
  <c r="BZ89" i="6"/>
  <c r="BZ201" i="6"/>
  <c r="CA188" i="6"/>
  <c r="CB74" i="6"/>
  <c r="CB198" i="6"/>
  <c r="BY202" i="6"/>
  <c r="BZ45" i="6"/>
  <c r="CG81" i="6"/>
  <c r="CD74" i="6"/>
  <c r="CD199" i="6"/>
  <c r="O7" i="12"/>
  <c r="P15" i="30" s="1"/>
  <c r="P7" i="12"/>
  <c r="Q15" i="30" s="1"/>
  <c r="Q7" i="12"/>
  <c r="R15" i="30" s="1"/>
  <c r="M7" i="12"/>
  <c r="N15" i="30" s="1"/>
  <c r="N7" i="12"/>
  <c r="O15" i="30" s="1"/>
  <c r="CE198" i="6"/>
  <c r="BX31" i="6"/>
  <c r="BX183" i="6"/>
  <c r="CF90" i="6"/>
  <c r="CF89" i="6"/>
  <c r="CC201" i="6"/>
  <c r="CH31" i="6"/>
  <c r="CF75" i="6"/>
  <c r="BW31" i="6"/>
  <c r="CH188" i="6"/>
  <c r="BY31" i="6"/>
  <c r="CG89" i="6"/>
  <c r="CG90" i="6"/>
  <c r="CD31" i="6"/>
  <c r="BZ183" i="6"/>
  <c r="BZ75" i="6"/>
  <c r="CA73" i="6"/>
  <c r="CA74" i="6"/>
  <c r="BY188" i="6"/>
  <c r="BY89" i="6"/>
  <c r="CC75" i="6"/>
  <c r="CC183" i="6"/>
  <c r="BZ81" i="6"/>
  <c r="CG31" i="6"/>
  <c r="CD200" i="6"/>
  <c r="CD183" i="6"/>
  <c r="BW191" i="6"/>
  <c r="BW144" i="6"/>
  <c r="BW62" i="6"/>
  <c r="BW68" i="6"/>
  <c r="BW84" i="6"/>
  <c r="BW7" i="6"/>
  <c r="U9" i="12"/>
  <c r="V7" i="30" s="1"/>
  <c r="R9" i="12"/>
  <c r="S7" i="30" s="1"/>
  <c r="S9" i="12"/>
  <c r="T7" i="30" s="1"/>
  <c r="T9" i="12"/>
  <c r="U7" i="30" s="1"/>
  <c r="V9" i="12"/>
  <c r="W7" i="30" s="1"/>
  <c r="N9" i="12"/>
  <c r="O7" i="30" s="1"/>
  <c r="O9" i="12"/>
  <c r="P7" i="30" s="1"/>
  <c r="P9" i="12"/>
  <c r="Q7" i="30" s="1"/>
  <c r="Q9" i="12"/>
  <c r="R7" i="30" s="1"/>
  <c r="M9" i="12"/>
  <c r="N7" i="30" s="1"/>
  <c r="BW196" i="6"/>
  <c r="BW109" i="6"/>
  <c r="BW37" i="6"/>
  <c r="BW143" i="6"/>
  <c r="BW79" i="6"/>
  <c r="BW157" i="6"/>
  <c r="BW185" i="6"/>
  <c r="BW175" i="6"/>
  <c r="BW34" i="6"/>
  <c r="BW91" i="6"/>
  <c r="BW22" i="6"/>
  <c r="BW194" i="6"/>
  <c r="BW146" i="6"/>
  <c r="BW24" i="6"/>
  <c r="BW71" i="6"/>
  <c r="BW115" i="6"/>
  <c r="BW99" i="6"/>
  <c r="BW53" i="6"/>
  <c r="BW134" i="6"/>
  <c r="BW10" i="6"/>
  <c r="BW8" i="6"/>
  <c r="BW87" i="6"/>
  <c r="BW46" i="6"/>
  <c r="BW186" i="6"/>
  <c r="BW60" i="6"/>
  <c r="BW42" i="6"/>
  <c r="BW105" i="6"/>
  <c r="BW125" i="6"/>
  <c r="BW56" i="6"/>
  <c r="BW17" i="6"/>
  <c r="BW66" i="6"/>
  <c r="BW181" i="6"/>
  <c r="BW180" i="6"/>
  <c r="BW43" i="6"/>
  <c r="BW130" i="6"/>
  <c r="BW106" i="6"/>
  <c r="BW29" i="6"/>
  <c r="BW119" i="6"/>
  <c r="BW85" i="6"/>
  <c r="BW164" i="6"/>
  <c r="BW27" i="6"/>
  <c r="BW50" i="6"/>
  <c r="BW30" i="6"/>
  <c r="BW173" i="6"/>
  <c r="BW118" i="6"/>
  <c r="BW140" i="6"/>
  <c r="BW92" i="6"/>
  <c r="BW155" i="6"/>
  <c r="BW148" i="6"/>
  <c r="BW145" i="6"/>
  <c r="BW13" i="6"/>
  <c r="BW97" i="6"/>
  <c r="BW195" i="6"/>
  <c r="BW107" i="6"/>
  <c r="BW122" i="6"/>
  <c r="BW98" i="6"/>
  <c r="BW168" i="6"/>
  <c r="BW114" i="6"/>
  <c r="BW82" i="6"/>
  <c r="BW166" i="6"/>
  <c r="BW95" i="6"/>
  <c r="BW147" i="6"/>
  <c r="BW78" i="6"/>
  <c r="BW76" i="6"/>
  <c r="BW121" i="6"/>
  <c r="BW70" i="6"/>
  <c r="BW35" i="6"/>
  <c r="BW61" i="6"/>
  <c r="BW123" i="6"/>
  <c r="BW172" i="6"/>
  <c r="BW137" i="6"/>
  <c r="BW177" i="6"/>
  <c r="BW174" i="6"/>
  <c r="BW64" i="6"/>
  <c r="BW72" i="6"/>
  <c r="BW12" i="6"/>
  <c r="BW111" i="6"/>
  <c r="BW187" i="6"/>
  <c r="BW52" i="6"/>
  <c r="BW67" i="6"/>
  <c r="BW38" i="6"/>
  <c r="BW69" i="6"/>
  <c r="BW102" i="6"/>
  <c r="BW167" i="6"/>
  <c r="BW25" i="6"/>
  <c r="BW128" i="6"/>
  <c r="BW94" i="6"/>
  <c r="BW151" i="6"/>
  <c r="BW80" i="6"/>
  <c r="BW113" i="6"/>
  <c r="BW18" i="6"/>
  <c r="BW131" i="6"/>
  <c r="BW178" i="6"/>
  <c r="BW58" i="6"/>
  <c r="BW116" i="6"/>
  <c r="BW39" i="6"/>
  <c r="BW169" i="6"/>
  <c r="BW65" i="6"/>
  <c r="BW190" i="6"/>
  <c r="C6" i="12"/>
  <c r="D14" i="30" s="1"/>
  <c r="H6" i="12"/>
  <c r="I14" i="30" s="1"/>
  <c r="BW165" i="6"/>
  <c r="BW124" i="6"/>
  <c r="BW101" i="6"/>
  <c r="BW88" i="6"/>
  <c r="BW142" i="6"/>
  <c r="BW133" i="6"/>
  <c r="BW77" i="6"/>
  <c r="BW16" i="6"/>
  <c r="BW100" i="6"/>
  <c r="BW136" i="6"/>
  <c r="BW23" i="6"/>
  <c r="BW112" i="6"/>
  <c r="BW44" i="6"/>
  <c r="BW139" i="6"/>
  <c r="BW47" i="6"/>
  <c r="BW135" i="6"/>
  <c r="BW126" i="6"/>
  <c r="BW184" i="6"/>
  <c r="BW160" i="6"/>
  <c r="BY197" i="6"/>
  <c r="CD154" i="6"/>
  <c r="CA197" i="6"/>
  <c r="BY154" i="6"/>
  <c r="CF154" i="6"/>
  <c r="CC197" i="6"/>
  <c r="E6" i="12"/>
  <c r="F14" i="30" s="1"/>
  <c r="CH197" i="6"/>
  <c r="CG154" i="6"/>
  <c r="CH154" i="6"/>
  <c r="CF197" i="6"/>
  <c r="BX197" i="6"/>
  <c r="BW197" i="6"/>
  <c r="CE197" i="6"/>
  <c r="BZ197" i="6"/>
  <c r="BX154" i="6"/>
  <c r="BW154" i="6"/>
  <c r="J6" i="12"/>
  <c r="K14" i="30" s="1"/>
  <c r="CG197" i="6"/>
  <c r="BZ154" i="6"/>
  <c r="CA154" i="6"/>
  <c r="CC154" i="6"/>
  <c r="CB154" i="6"/>
  <c r="CE154" i="6"/>
  <c r="CB197" i="6"/>
  <c r="CD197" i="6"/>
  <c r="G5" i="12"/>
  <c r="H13" i="30" s="1"/>
  <c r="CH126" i="6"/>
  <c r="CH114" i="6"/>
  <c r="CH108" i="6"/>
  <c r="CH80" i="6"/>
  <c r="CH35" i="6"/>
  <c r="CH10" i="6"/>
  <c r="CH54" i="6"/>
  <c r="CH115" i="6"/>
  <c r="CH167" i="6"/>
  <c r="CH177" i="6"/>
  <c r="CH68" i="6"/>
  <c r="CH157" i="6"/>
  <c r="CH82" i="6"/>
  <c r="CH158" i="6"/>
  <c r="CH61" i="6"/>
  <c r="CH112" i="6"/>
  <c r="CH20" i="6"/>
  <c r="CH163" i="6"/>
  <c r="CH111" i="6"/>
  <c r="CH62" i="6"/>
  <c r="CH187" i="6"/>
  <c r="CH13" i="6"/>
  <c r="CH135" i="6"/>
  <c r="CH67" i="6"/>
  <c r="CH123" i="6"/>
  <c r="CH118" i="6"/>
  <c r="CH179" i="6"/>
  <c r="CH33" i="6"/>
  <c r="CH26" i="6"/>
  <c r="CH113" i="6"/>
  <c r="CH24" i="6"/>
  <c r="CH141" i="6"/>
  <c r="CH76" i="6"/>
  <c r="CH50" i="6"/>
  <c r="CH171" i="6"/>
  <c r="CH41" i="6"/>
  <c r="CH47" i="6"/>
  <c r="CH144" i="6"/>
  <c r="CH77" i="6"/>
  <c r="CH34" i="6"/>
  <c r="CH192" i="6"/>
  <c r="CH9" i="6"/>
  <c r="CH17" i="6"/>
  <c r="CH55" i="6"/>
  <c r="CH65" i="6"/>
  <c r="CH193" i="6"/>
  <c r="CH86" i="6"/>
  <c r="CH109" i="6"/>
  <c r="CH25" i="6"/>
  <c r="CH180" i="6"/>
  <c r="CH155" i="6"/>
  <c r="CH182" i="6"/>
  <c r="CH131" i="6"/>
  <c r="CH195" i="6"/>
  <c r="CH133" i="6"/>
  <c r="CH107" i="6"/>
  <c r="CH184" i="6"/>
  <c r="CH165" i="6"/>
  <c r="CH69" i="6"/>
  <c r="CH21" i="6"/>
  <c r="CH58" i="6"/>
  <c r="CH96" i="6"/>
  <c r="CH66" i="6"/>
  <c r="CH169" i="6"/>
  <c r="CH78" i="6"/>
  <c r="CH30" i="6"/>
  <c r="CH46" i="6"/>
  <c r="CH102" i="6"/>
  <c r="CH117" i="6"/>
  <c r="CH59" i="6"/>
  <c r="CH42" i="6"/>
  <c r="CH174" i="6"/>
  <c r="CH149" i="6"/>
  <c r="CH51" i="6"/>
  <c r="CH132" i="6"/>
  <c r="CH129" i="6"/>
  <c r="CH99" i="6"/>
  <c r="CH186" i="6"/>
  <c r="CH159" i="6"/>
  <c r="CH16" i="6"/>
  <c r="CH101" i="6"/>
  <c r="CH11" i="6"/>
  <c r="CH139" i="6"/>
  <c r="CH124" i="6"/>
  <c r="CH104" i="6"/>
  <c r="CH52" i="6"/>
  <c r="CH116" i="6"/>
  <c r="CH87" i="6"/>
  <c r="CH148" i="6"/>
  <c r="CH103" i="6"/>
  <c r="CH190" i="6"/>
  <c r="CH60" i="6"/>
  <c r="CH44" i="6"/>
  <c r="CH142" i="6"/>
  <c r="CH110" i="6"/>
  <c r="CH95" i="6"/>
  <c r="CH32" i="6"/>
  <c r="CH84" i="6"/>
  <c r="CH63" i="6"/>
  <c r="CH150" i="6"/>
  <c r="CH196" i="6"/>
  <c r="CH134" i="6"/>
  <c r="CH160" i="6"/>
  <c r="CH164" i="6"/>
  <c r="CH130" i="6"/>
  <c r="CH166" i="6"/>
  <c r="CH136" i="6"/>
  <c r="CH119" i="6"/>
  <c r="CH18" i="6"/>
  <c r="CH83" i="6"/>
  <c r="CH14" i="6"/>
  <c r="CH94" i="6"/>
  <c r="CH100" i="6"/>
  <c r="CH28" i="6"/>
  <c r="CH15" i="6"/>
  <c r="CH189" i="6"/>
  <c r="CH191" i="6"/>
  <c r="CH88" i="6"/>
  <c r="CH57" i="6"/>
  <c r="CH168" i="6"/>
  <c r="CH143" i="6"/>
  <c r="CH122" i="6"/>
  <c r="CH49" i="6"/>
  <c r="CH140" i="6"/>
  <c r="CH175" i="6"/>
  <c r="CH127" i="6"/>
  <c r="CH29" i="6"/>
  <c r="CH64" i="6"/>
  <c r="CH85" i="6"/>
  <c r="CH161" i="6"/>
  <c r="CH128" i="6"/>
  <c r="CH43" i="6"/>
  <c r="CH36" i="6"/>
  <c r="CH172" i="6"/>
  <c r="CH56" i="6"/>
  <c r="CH92" i="6"/>
  <c r="CH91" i="6"/>
  <c r="CH170" i="6"/>
  <c r="CH70" i="6"/>
  <c r="CH178" i="6"/>
  <c r="CH7" i="6"/>
  <c r="CH153" i="6"/>
  <c r="CH176" i="6"/>
  <c r="CH71" i="6"/>
  <c r="CH185" i="6"/>
  <c r="CH8" i="6"/>
  <c r="CH105" i="6"/>
  <c r="CH97" i="6"/>
  <c r="CH39" i="6"/>
  <c r="CH48" i="6"/>
  <c r="CH23" i="6"/>
  <c r="CH152" i="6"/>
  <c r="CH79" i="6"/>
  <c r="CH22" i="6"/>
  <c r="CH12" i="6"/>
  <c r="CH147" i="6"/>
  <c r="CH72" i="6"/>
  <c r="CH146" i="6"/>
  <c r="CH98" i="6"/>
  <c r="CH121" i="6"/>
  <c r="CH19" i="6"/>
  <c r="CH137" i="6"/>
  <c r="CH37" i="6"/>
  <c r="CH120" i="6"/>
  <c r="CH106" i="6"/>
  <c r="CH181" i="6"/>
  <c r="CH145" i="6"/>
  <c r="CH194" i="6"/>
  <c r="CH93" i="6"/>
  <c r="CH162" i="6"/>
  <c r="CH125" i="6"/>
  <c r="CH27" i="6"/>
  <c r="CH151" i="6"/>
  <c r="CH173" i="6"/>
  <c r="CH53" i="6"/>
  <c r="CH40" i="6"/>
  <c r="CH38" i="6"/>
  <c r="CH156" i="6"/>
  <c r="CG116" i="6"/>
  <c r="CG110" i="6"/>
  <c r="CG130" i="6"/>
  <c r="CG125" i="6"/>
  <c r="CG95" i="6"/>
  <c r="CG164" i="6"/>
  <c r="CG158" i="6"/>
  <c r="CG173" i="6"/>
  <c r="CG111" i="6"/>
  <c r="CG40" i="6"/>
  <c r="CG174" i="6"/>
  <c r="CG117" i="6"/>
  <c r="CG68" i="6"/>
  <c r="CG177" i="6"/>
  <c r="CG129" i="6"/>
  <c r="CG97" i="6"/>
  <c r="CG162" i="6"/>
  <c r="CG142" i="6"/>
  <c r="CG51" i="6"/>
  <c r="CG57" i="6"/>
  <c r="CG10" i="6"/>
  <c r="CG184" i="6"/>
  <c r="CG27" i="6"/>
  <c r="CG186" i="6"/>
  <c r="CG136" i="6"/>
  <c r="CG127" i="6"/>
  <c r="CG80" i="6"/>
  <c r="CG112" i="6"/>
  <c r="CG196" i="6"/>
  <c r="CG66" i="6"/>
  <c r="CG34" i="6"/>
  <c r="CG29" i="6"/>
  <c r="CG24" i="6"/>
  <c r="CG85" i="6"/>
  <c r="CG147" i="6"/>
  <c r="CG38" i="6"/>
  <c r="CG178" i="6"/>
  <c r="CG122" i="6"/>
  <c r="CG103" i="6"/>
  <c r="CG59" i="6"/>
  <c r="CG93" i="6"/>
  <c r="CG123" i="6"/>
  <c r="CG17" i="6"/>
  <c r="CG41" i="6"/>
  <c r="CG35" i="6"/>
  <c r="CG18" i="6"/>
  <c r="CG53" i="6"/>
  <c r="CG83" i="6"/>
  <c r="CG72" i="6"/>
  <c r="CG121" i="6"/>
  <c r="CG60" i="6"/>
  <c r="CG61" i="6"/>
  <c r="CG115" i="6"/>
  <c r="CG105" i="6"/>
  <c r="CG161" i="6"/>
  <c r="CG114" i="6"/>
  <c r="CG25" i="6"/>
  <c r="CG63" i="6"/>
  <c r="CG179" i="6"/>
  <c r="CG104" i="6"/>
  <c r="CG181" i="6"/>
  <c r="CG175" i="6"/>
  <c r="CG19" i="6"/>
  <c r="CG69" i="6"/>
  <c r="CG155" i="6"/>
  <c r="CG134" i="6"/>
  <c r="CG21" i="6"/>
  <c r="CG151" i="6"/>
  <c r="CG109" i="6"/>
  <c r="CG172" i="6"/>
  <c r="CG113" i="6"/>
  <c r="CG144" i="6"/>
  <c r="CG20" i="6"/>
  <c r="CG182" i="6"/>
  <c r="CG42" i="6"/>
  <c r="CG167" i="6"/>
  <c r="CG9" i="6"/>
  <c r="CG36" i="6"/>
  <c r="CG193" i="6"/>
  <c r="CG150" i="6"/>
  <c r="CG145" i="6"/>
  <c r="CG67" i="6"/>
  <c r="CG165" i="6"/>
  <c r="CG70" i="6"/>
  <c r="CG76" i="6"/>
  <c r="CG13" i="6"/>
  <c r="CG16" i="6"/>
  <c r="CG101" i="6"/>
  <c r="CG11" i="6"/>
  <c r="CG43" i="6"/>
  <c r="CG52" i="6"/>
  <c r="CG119" i="6"/>
  <c r="CG118" i="6"/>
  <c r="CG152" i="6"/>
  <c r="CG131" i="6"/>
  <c r="CG46" i="6"/>
  <c r="CG102" i="6"/>
  <c r="CG126" i="6"/>
  <c r="CG169" i="6"/>
  <c r="CG44" i="6"/>
  <c r="CG107" i="6"/>
  <c r="CG133" i="6"/>
  <c r="CG87" i="6"/>
  <c r="CG159" i="6"/>
  <c r="CG47" i="6"/>
  <c r="CG153" i="6"/>
  <c r="CG168" i="6"/>
  <c r="CG56" i="6"/>
  <c r="CG15" i="6"/>
  <c r="CG92" i="6"/>
  <c r="CG148" i="6"/>
  <c r="CG62" i="6"/>
  <c r="CG120" i="6"/>
  <c r="CG140" i="6"/>
  <c r="CG14" i="6"/>
  <c r="CG176" i="6"/>
  <c r="CG33" i="6"/>
  <c r="CG26" i="6"/>
  <c r="CG192" i="6"/>
  <c r="CG100" i="6"/>
  <c r="CG58" i="6"/>
  <c r="CG166" i="6"/>
  <c r="CG78" i="6"/>
  <c r="CG28" i="6"/>
  <c r="CG48" i="6"/>
  <c r="CG141" i="6"/>
  <c r="CG137" i="6"/>
  <c r="CG194" i="6"/>
  <c r="CG32" i="6"/>
  <c r="CG135" i="6"/>
  <c r="CG94" i="6"/>
  <c r="CG143" i="6"/>
  <c r="CG77" i="6"/>
  <c r="CG39" i="6"/>
  <c r="CG187" i="6"/>
  <c r="CG191" i="6"/>
  <c r="CG50" i="6"/>
  <c r="CG98" i="6"/>
  <c r="CG8" i="6"/>
  <c r="CG160" i="6"/>
  <c r="CG146" i="6"/>
  <c r="CG132" i="6"/>
  <c r="CG180" i="6"/>
  <c r="CG82" i="6"/>
  <c r="CG108" i="6"/>
  <c r="CG149" i="6"/>
  <c r="CG12" i="6"/>
  <c r="CG49" i="6"/>
  <c r="CG55" i="6"/>
  <c r="CG106" i="6"/>
  <c r="CG65" i="6"/>
  <c r="CG157" i="6"/>
  <c r="CG86" i="6"/>
  <c r="CG189" i="6"/>
  <c r="CG91" i="6"/>
  <c r="CG195" i="6"/>
  <c r="CG124" i="6"/>
  <c r="CG71" i="6"/>
  <c r="CG139" i="6"/>
  <c r="CG84" i="6"/>
  <c r="CG37" i="6"/>
  <c r="CG7" i="6"/>
  <c r="CG64" i="6"/>
  <c r="CG171" i="6"/>
  <c r="CG23" i="6"/>
  <c r="CG190" i="6"/>
  <c r="CG88" i="6"/>
  <c r="CG96" i="6"/>
  <c r="CG22" i="6"/>
  <c r="CG156" i="6"/>
  <c r="CG54" i="6"/>
  <c r="CG30" i="6"/>
  <c r="CG128" i="6"/>
  <c r="CG170" i="6"/>
  <c r="CG99" i="6"/>
  <c r="CG163" i="6"/>
  <c r="CG79" i="6"/>
  <c r="CG185" i="6"/>
  <c r="BY103" i="6"/>
  <c r="BY117" i="6"/>
  <c r="BY192" i="6"/>
  <c r="BY111" i="6"/>
  <c r="BY76" i="6"/>
  <c r="BY182" i="6"/>
  <c r="BY158" i="6"/>
  <c r="BY174" i="6"/>
  <c r="BY144" i="6"/>
  <c r="BY132" i="6"/>
  <c r="BY50" i="6"/>
  <c r="BY151" i="6"/>
  <c r="BY133" i="6"/>
  <c r="BY135" i="6"/>
  <c r="BY167" i="6"/>
  <c r="BY124" i="6"/>
  <c r="BY131" i="6"/>
  <c r="BY100" i="6"/>
  <c r="BY93" i="6"/>
  <c r="BY51" i="6"/>
  <c r="BY16" i="6"/>
  <c r="BY142" i="6"/>
  <c r="BY24" i="6"/>
  <c r="BY18" i="6"/>
  <c r="BY53" i="6"/>
  <c r="BY169" i="6"/>
  <c r="BY180" i="6"/>
  <c r="BY101" i="6"/>
  <c r="BY25" i="6"/>
  <c r="BY54" i="6"/>
  <c r="BY97" i="6"/>
  <c r="BY37" i="6"/>
  <c r="BY181" i="6"/>
  <c r="BY10" i="6"/>
  <c r="BY59" i="6"/>
  <c r="BY41" i="6"/>
  <c r="BY186" i="6"/>
  <c r="BY114" i="6"/>
  <c r="BY28" i="6"/>
  <c r="BY79" i="6"/>
  <c r="BY187" i="6"/>
  <c r="BY15" i="6"/>
  <c r="BY58" i="6"/>
  <c r="BY102" i="6"/>
  <c r="BY43" i="6"/>
  <c r="BY130" i="6"/>
  <c r="BY19" i="6"/>
  <c r="BY69" i="6"/>
  <c r="BY30" i="6"/>
  <c r="BY127" i="6"/>
  <c r="BY96" i="6"/>
  <c r="BY26" i="6"/>
  <c r="BY92" i="6"/>
  <c r="BY85" i="6"/>
  <c r="BY119" i="6"/>
  <c r="BY34" i="6"/>
  <c r="BY193" i="6"/>
  <c r="BY122" i="6"/>
  <c r="BY195" i="6"/>
  <c r="BY145" i="6"/>
  <c r="BY42" i="6"/>
  <c r="BY62" i="6"/>
  <c r="BY77" i="6"/>
  <c r="BY94" i="6"/>
  <c r="BY147" i="6"/>
  <c r="BY65" i="6"/>
  <c r="BY176" i="6"/>
  <c r="BY64" i="6"/>
  <c r="BY86" i="6"/>
  <c r="BY123" i="6"/>
  <c r="BY155" i="6"/>
  <c r="BY104" i="6"/>
  <c r="BY9" i="6"/>
  <c r="BY112" i="6"/>
  <c r="BY88" i="6"/>
  <c r="BY87" i="6"/>
  <c r="BY63" i="6"/>
  <c r="BY161" i="6"/>
  <c r="BY52" i="6"/>
  <c r="BY136" i="6"/>
  <c r="BY48" i="6"/>
  <c r="BY23" i="6"/>
  <c r="BY146" i="6"/>
  <c r="BY191" i="6"/>
  <c r="BY95" i="6"/>
  <c r="BY121" i="6"/>
  <c r="BY33" i="6"/>
  <c r="BY125" i="6"/>
  <c r="BY27" i="6"/>
  <c r="BY29" i="6"/>
  <c r="BY168" i="6"/>
  <c r="BY129" i="6"/>
  <c r="BY126" i="6"/>
  <c r="BY170" i="6"/>
  <c r="BY118" i="6"/>
  <c r="BY164" i="6"/>
  <c r="BY173" i="6"/>
  <c r="BY67" i="6"/>
  <c r="BY66" i="6"/>
  <c r="BY134" i="6"/>
  <c r="BY38" i="6"/>
  <c r="BY20" i="6"/>
  <c r="BY8" i="6"/>
  <c r="BY163" i="6"/>
  <c r="BY113" i="6"/>
  <c r="BY184" i="6"/>
  <c r="BY185" i="6"/>
  <c r="BY71" i="6"/>
  <c r="BY128" i="6"/>
  <c r="BY105" i="6"/>
  <c r="BY149" i="6"/>
  <c r="BY115" i="6"/>
  <c r="BY137" i="6"/>
  <c r="BY68" i="6"/>
  <c r="BY98" i="6"/>
  <c r="BY21" i="6"/>
  <c r="BY36" i="6"/>
  <c r="BY55" i="6"/>
  <c r="BY190" i="6"/>
  <c r="BY39" i="6"/>
  <c r="BY91" i="6"/>
  <c r="BY120" i="6"/>
  <c r="BY84" i="6"/>
  <c r="BY171" i="6"/>
  <c r="BY99" i="6"/>
  <c r="BY139" i="6"/>
  <c r="BY12" i="6"/>
  <c r="BY177" i="6"/>
  <c r="BY178" i="6"/>
  <c r="BY61" i="6"/>
  <c r="BY13" i="6"/>
  <c r="BY35" i="6"/>
  <c r="BY153" i="6"/>
  <c r="BY46" i="6"/>
  <c r="BY152" i="6"/>
  <c r="BY159" i="6"/>
  <c r="BY116" i="6"/>
  <c r="BY165" i="6"/>
  <c r="BY17" i="6"/>
  <c r="BY175" i="6"/>
  <c r="BY109" i="6"/>
  <c r="BY70" i="6"/>
  <c r="BY82" i="6"/>
  <c r="BY47" i="6"/>
  <c r="BY110" i="6"/>
  <c r="BY157" i="6"/>
  <c r="BY194" i="6"/>
  <c r="BY83" i="6"/>
  <c r="BY57" i="6"/>
  <c r="BY150" i="6"/>
  <c r="BY156" i="6"/>
  <c r="BY78" i="6"/>
  <c r="BY72" i="6"/>
  <c r="BY140" i="6"/>
  <c r="BY162" i="6"/>
  <c r="BY143" i="6"/>
  <c r="BY7" i="6"/>
  <c r="BY32" i="6"/>
  <c r="BY49" i="6"/>
  <c r="BY107" i="6"/>
  <c r="BY189" i="6"/>
  <c r="BY60" i="6"/>
  <c r="BY44" i="6"/>
  <c r="BY80" i="6"/>
  <c r="BY56" i="6"/>
  <c r="BY141" i="6"/>
  <c r="BY179" i="6"/>
  <c r="BY40" i="6"/>
  <c r="BY166" i="6"/>
  <c r="BY148" i="6"/>
  <c r="BY172" i="6"/>
  <c r="BY11" i="6"/>
  <c r="BY22" i="6"/>
  <c r="BY14" i="6"/>
  <c r="BY108" i="6"/>
  <c r="BY196" i="6"/>
  <c r="BY106" i="6"/>
  <c r="BY160" i="6"/>
  <c r="CF17" i="6"/>
  <c r="CF10" i="6"/>
  <c r="CF173" i="6"/>
  <c r="CF184" i="6"/>
  <c r="CF160" i="6"/>
  <c r="CF97" i="6"/>
  <c r="CF59" i="6"/>
  <c r="CF136" i="6"/>
  <c r="CF69" i="6"/>
  <c r="CF164" i="6"/>
  <c r="CF114" i="6"/>
  <c r="CF142" i="6"/>
  <c r="CF131" i="6"/>
  <c r="CF152" i="6"/>
  <c r="CF35" i="6"/>
  <c r="CF94" i="6"/>
  <c r="CF177" i="6"/>
  <c r="CF85" i="6"/>
  <c r="CF161" i="6"/>
  <c r="CF57" i="6"/>
  <c r="CF66" i="6"/>
  <c r="CF76" i="6"/>
  <c r="CF55" i="6"/>
  <c r="CF109" i="6"/>
  <c r="CF27" i="6"/>
  <c r="CF50" i="6"/>
  <c r="CF149" i="6"/>
  <c r="CF159" i="6"/>
  <c r="CF70" i="6"/>
  <c r="CF108" i="6"/>
  <c r="CF43" i="6"/>
  <c r="CF9" i="6"/>
  <c r="CF25" i="6"/>
  <c r="CF77" i="6"/>
  <c r="CF148" i="6"/>
  <c r="CF128" i="6"/>
  <c r="CF37" i="6"/>
  <c r="CF113" i="6"/>
  <c r="CF146" i="6"/>
  <c r="CF56" i="6"/>
  <c r="CF101" i="6"/>
  <c r="CF42" i="6"/>
  <c r="CF187" i="6"/>
  <c r="CF132" i="6"/>
  <c r="CF189" i="6"/>
  <c r="CF140" i="6"/>
  <c r="CF191" i="6"/>
  <c r="CF28" i="6"/>
  <c r="CF168" i="6"/>
  <c r="CF79" i="6"/>
  <c r="CF14" i="6"/>
  <c r="CF72" i="6"/>
  <c r="CF49" i="6"/>
  <c r="CF92" i="6"/>
  <c r="CF116" i="6"/>
  <c r="CF130" i="6"/>
  <c r="CF58" i="6"/>
  <c r="CF36" i="6"/>
  <c r="CF175" i="6"/>
  <c r="CF34" i="6"/>
  <c r="CF139" i="6"/>
  <c r="CF24" i="6"/>
  <c r="CF180" i="6"/>
  <c r="CF155" i="6"/>
  <c r="CF44" i="6"/>
  <c r="CF178" i="6"/>
  <c r="CF156" i="6"/>
  <c r="CF137" i="6"/>
  <c r="CF190" i="6"/>
  <c r="CF127" i="6"/>
  <c r="CF67" i="6"/>
  <c r="CF193" i="6"/>
  <c r="CF126" i="6"/>
  <c r="CF133" i="6"/>
  <c r="CF115" i="6"/>
  <c r="CF145" i="6"/>
  <c r="CF105" i="6"/>
  <c r="CF102" i="6"/>
  <c r="CF7" i="6"/>
  <c r="CF172" i="6"/>
  <c r="CF12" i="6"/>
  <c r="CF62" i="6"/>
  <c r="CF38" i="6"/>
  <c r="CF134" i="6"/>
  <c r="CF16" i="6"/>
  <c r="CF93" i="6"/>
  <c r="CF120" i="6"/>
  <c r="CF186" i="6"/>
  <c r="CF29" i="6"/>
  <c r="CF111" i="6"/>
  <c r="CF54" i="6"/>
  <c r="CF100" i="6"/>
  <c r="CF144" i="6"/>
  <c r="CF13" i="6"/>
  <c r="CF88" i="6"/>
  <c r="CF104" i="6"/>
  <c r="CF86" i="6"/>
  <c r="CF95" i="6"/>
  <c r="CF47" i="6"/>
  <c r="CF22" i="6"/>
  <c r="CF169" i="6"/>
  <c r="CF165" i="6"/>
  <c r="CF143" i="6"/>
  <c r="CF68" i="6"/>
  <c r="CF53" i="6"/>
  <c r="CF84" i="6"/>
  <c r="CF82" i="6"/>
  <c r="CF125" i="6"/>
  <c r="CF103" i="6"/>
  <c r="CF8" i="6"/>
  <c r="CF107" i="6"/>
  <c r="CF83" i="6"/>
  <c r="CF64" i="6"/>
  <c r="CF40" i="6"/>
  <c r="CF123" i="6"/>
  <c r="CF26" i="6"/>
  <c r="CF91" i="6"/>
  <c r="CF20" i="6"/>
  <c r="CF80" i="6"/>
  <c r="CF141" i="6"/>
  <c r="CF196" i="6"/>
  <c r="CF182" i="6"/>
  <c r="CF174" i="6"/>
  <c r="CF181" i="6"/>
  <c r="CF195" i="6"/>
  <c r="CF51" i="6"/>
  <c r="CF194" i="6"/>
  <c r="CF41" i="6"/>
  <c r="CF112" i="6"/>
  <c r="CF52" i="6"/>
  <c r="CF124" i="6"/>
  <c r="CF98" i="6"/>
  <c r="CF147" i="6"/>
  <c r="CF157" i="6"/>
  <c r="CF96" i="6"/>
  <c r="CF21" i="6"/>
  <c r="CF163" i="6"/>
  <c r="CF30" i="6"/>
  <c r="CF135" i="6"/>
  <c r="CF15" i="6"/>
  <c r="CF171" i="6"/>
  <c r="CF117" i="6"/>
  <c r="CF11" i="6"/>
  <c r="CF78" i="6"/>
  <c r="CF60" i="6"/>
  <c r="CF179" i="6"/>
  <c r="CF18" i="6"/>
  <c r="CF99" i="6"/>
  <c r="CF176" i="6"/>
  <c r="CF162" i="6"/>
  <c r="CF185" i="6"/>
  <c r="CF129" i="6"/>
  <c r="CF166" i="6"/>
  <c r="CF33" i="6"/>
  <c r="CF170" i="6"/>
  <c r="CF63" i="6"/>
  <c r="CF110" i="6"/>
  <c r="CF32" i="6"/>
  <c r="CF158" i="6"/>
  <c r="CF61" i="6"/>
  <c r="CF151" i="6"/>
  <c r="CF71" i="6"/>
  <c r="CF106" i="6"/>
  <c r="CF153" i="6"/>
  <c r="CF122" i="6"/>
  <c r="CF192" i="6"/>
  <c r="CF39" i="6"/>
  <c r="CF87" i="6"/>
  <c r="CF150" i="6"/>
  <c r="CF19" i="6"/>
  <c r="CF23" i="6"/>
  <c r="CF65" i="6"/>
  <c r="CF121" i="6"/>
  <c r="CF119" i="6"/>
  <c r="CF48" i="6"/>
  <c r="CF167" i="6"/>
  <c r="CF46" i="6"/>
  <c r="CF118" i="6"/>
  <c r="BX127" i="6"/>
  <c r="BX79" i="6"/>
  <c r="BX195" i="6"/>
  <c r="BX186" i="6"/>
  <c r="BX139" i="6"/>
  <c r="BX105" i="6"/>
  <c r="BX53" i="6"/>
  <c r="BX177" i="6"/>
  <c r="BX169" i="6"/>
  <c r="BX87" i="6"/>
  <c r="BX161" i="6"/>
  <c r="BX119" i="6"/>
  <c r="BX100" i="6"/>
  <c r="BX78" i="6"/>
  <c r="BX142" i="6"/>
  <c r="BX156" i="6"/>
  <c r="BX32" i="6"/>
  <c r="BX109" i="6"/>
  <c r="BX106" i="6"/>
  <c r="BX77" i="6"/>
  <c r="BX33" i="6"/>
  <c r="BX168" i="6"/>
  <c r="BX76" i="6"/>
  <c r="BX165" i="6"/>
  <c r="BX59" i="6"/>
  <c r="BX184" i="6"/>
  <c r="BX110" i="6"/>
  <c r="BX86" i="6"/>
  <c r="BX92" i="6"/>
  <c r="BX21" i="6"/>
  <c r="BX16" i="6"/>
  <c r="BX116" i="6"/>
  <c r="BX136" i="6"/>
  <c r="BX51" i="6"/>
  <c r="BX173" i="6"/>
  <c r="BX137" i="6"/>
  <c r="BX34" i="6"/>
  <c r="BX152" i="6"/>
  <c r="BX52" i="6"/>
  <c r="BX147" i="6"/>
  <c r="BX149" i="6"/>
  <c r="BX85" i="6"/>
  <c r="BX159" i="6"/>
  <c r="BX102" i="6"/>
  <c r="BX101" i="6"/>
  <c r="BX178" i="6"/>
  <c r="BX54" i="6"/>
  <c r="BX193" i="6"/>
  <c r="BX143" i="6"/>
  <c r="BX94" i="6"/>
  <c r="BX58" i="6"/>
  <c r="BX28" i="6"/>
  <c r="BX55" i="6"/>
  <c r="BX176" i="6"/>
  <c r="BX131" i="6"/>
  <c r="BX47" i="6"/>
  <c r="BX172" i="6"/>
  <c r="BX50" i="6"/>
  <c r="BX124" i="6"/>
  <c r="BX120" i="6"/>
  <c r="BX133" i="6"/>
  <c r="BX10" i="6"/>
  <c r="BX103" i="6"/>
  <c r="BX69" i="6"/>
  <c r="BX12" i="6"/>
  <c r="BX122" i="6"/>
  <c r="BX42" i="6"/>
  <c r="BX164" i="6"/>
  <c r="BX95" i="6"/>
  <c r="BX9" i="6"/>
  <c r="BX93" i="6"/>
  <c r="BX196" i="6"/>
  <c r="BX35" i="6"/>
  <c r="BX36" i="6"/>
  <c r="BX43" i="6"/>
  <c r="BX19" i="6"/>
  <c r="BX180" i="6"/>
  <c r="BX37" i="6"/>
  <c r="BX132" i="6"/>
  <c r="BX175" i="6"/>
  <c r="BX68" i="6"/>
  <c r="BX60" i="6"/>
  <c r="BX155" i="6"/>
  <c r="BX97" i="6"/>
  <c r="BX83" i="6"/>
  <c r="BX158" i="6"/>
  <c r="BX153" i="6"/>
  <c r="BX38" i="6"/>
  <c r="BX61" i="6"/>
  <c r="BX191" i="6"/>
  <c r="BX24" i="6"/>
  <c r="BX25" i="6"/>
  <c r="BX140" i="6"/>
  <c r="BX150" i="6"/>
  <c r="BX72" i="6"/>
  <c r="BX134" i="6"/>
  <c r="BX7" i="6"/>
  <c r="BX49" i="6"/>
  <c r="BX118" i="6"/>
  <c r="BX66" i="6"/>
  <c r="BX18" i="6"/>
  <c r="BX130" i="6"/>
  <c r="BX40" i="6"/>
  <c r="BX126" i="6"/>
  <c r="BX26" i="6"/>
  <c r="BX20" i="6"/>
  <c r="BX39" i="6"/>
  <c r="BX167" i="6"/>
  <c r="BX190" i="6"/>
  <c r="BX171" i="6"/>
  <c r="BX56" i="6"/>
  <c r="BX30" i="6"/>
  <c r="BX144" i="6"/>
  <c r="BX163" i="6"/>
  <c r="BX98" i="6"/>
  <c r="BX11" i="6"/>
  <c r="BX160" i="6"/>
  <c r="BX112" i="6"/>
  <c r="BX23" i="6"/>
  <c r="BX111" i="6"/>
  <c r="BX80" i="6"/>
  <c r="BX99" i="6"/>
  <c r="BX14" i="6"/>
  <c r="BX185" i="6"/>
  <c r="BX187" i="6"/>
  <c r="BX146" i="6"/>
  <c r="BX29" i="6"/>
  <c r="BX65" i="6"/>
  <c r="BX181" i="6"/>
  <c r="BX145" i="6"/>
  <c r="BX41" i="6"/>
  <c r="BX162" i="6"/>
  <c r="BX114" i="6"/>
  <c r="BX194" i="6"/>
  <c r="BX63" i="6"/>
  <c r="BX170" i="6"/>
  <c r="BX96" i="6"/>
  <c r="BX113" i="6"/>
  <c r="BX182" i="6"/>
  <c r="BX64" i="6"/>
  <c r="BX123" i="6"/>
  <c r="BX44" i="6"/>
  <c r="BX115" i="6"/>
  <c r="BX17" i="6"/>
  <c r="BX125" i="6"/>
  <c r="BX70" i="6"/>
  <c r="BX129" i="6"/>
  <c r="BX104" i="6"/>
  <c r="BX108" i="6"/>
  <c r="BX46" i="6"/>
  <c r="BX82" i="6"/>
  <c r="BX179" i="6"/>
  <c r="BX84" i="6"/>
  <c r="BX48" i="6"/>
  <c r="BX135" i="6"/>
  <c r="BX67" i="6"/>
  <c r="BX189" i="6"/>
  <c r="BX71" i="6"/>
  <c r="BX117" i="6"/>
  <c r="BX13" i="6"/>
  <c r="BX166" i="6"/>
  <c r="BX88" i="6"/>
  <c r="BX15" i="6"/>
  <c r="BX174" i="6"/>
  <c r="BX121" i="6"/>
  <c r="BX27" i="6"/>
  <c r="BX91" i="6"/>
  <c r="BX157" i="6"/>
  <c r="BX192" i="6"/>
  <c r="BX141" i="6"/>
  <c r="BX57" i="6"/>
  <c r="BX22" i="6"/>
  <c r="BX148" i="6"/>
  <c r="BX107" i="6"/>
  <c r="BX128" i="6"/>
  <c r="BX62" i="6"/>
  <c r="BX151" i="6"/>
  <c r="BX8" i="6"/>
  <c r="CB101" i="6"/>
  <c r="CB143" i="6"/>
  <c r="CB128" i="6"/>
  <c r="CB134" i="6"/>
  <c r="CB191" i="6"/>
  <c r="CB156" i="6"/>
  <c r="CB172" i="6"/>
  <c r="CB150" i="6"/>
  <c r="CB181" i="6"/>
  <c r="CB130" i="6"/>
  <c r="CB177" i="6"/>
  <c r="CB171" i="6"/>
  <c r="CB91" i="6"/>
  <c r="CB99" i="6"/>
  <c r="CB24" i="6"/>
  <c r="CB26" i="6"/>
  <c r="CB78" i="6"/>
  <c r="CB167" i="6"/>
  <c r="CB168" i="6"/>
  <c r="CB179" i="6"/>
  <c r="CB109" i="6"/>
  <c r="CB118" i="6"/>
  <c r="CB141" i="6"/>
  <c r="CB67" i="6"/>
  <c r="CB50" i="6"/>
  <c r="CB64" i="6"/>
  <c r="CB125" i="6"/>
  <c r="CB20" i="6"/>
  <c r="CB93" i="6"/>
  <c r="CB8" i="6"/>
  <c r="CB185" i="6"/>
  <c r="CB17" i="6"/>
  <c r="CB126" i="6"/>
  <c r="CB80" i="6"/>
  <c r="CB25" i="6"/>
  <c r="CB77" i="6"/>
  <c r="CB33" i="6"/>
  <c r="CB65" i="6"/>
  <c r="CB70" i="6"/>
  <c r="CB136" i="6"/>
  <c r="CB153" i="6"/>
  <c r="CB163" i="6"/>
  <c r="CB194" i="6"/>
  <c r="CB37" i="6"/>
  <c r="CB124" i="6"/>
  <c r="CB108" i="6"/>
  <c r="CB137" i="6"/>
  <c r="CB46" i="6"/>
  <c r="CB160" i="6"/>
  <c r="CB19" i="6"/>
  <c r="CB97" i="6"/>
  <c r="CB193" i="6"/>
  <c r="CB35" i="6"/>
  <c r="CB174" i="6"/>
  <c r="CB189" i="6"/>
  <c r="CB110" i="6"/>
  <c r="CB95" i="6"/>
  <c r="CB41" i="6"/>
  <c r="CB43" i="6"/>
  <c r="CB182" i="6"/>
  <c r="CB119" i="6"/>
  <c r="CB15" i="6"/>
  <c r="CB11" i="6"/>
  <c r="CB166" i="6"/>
  <c r="CB16" i="6"/>
  <c r="CB111" i="6"/>
  <c r="CB76" i="6"/>
  <c r="CB10" i="6"/>
  <c r="CB151" i="6"/>
  <c r="CB94" i="6"/>
  <c r="CB69" i="6"/>
  <c r="CB88" i="6"/>
  <c r="CB180" i="6"/>
  <c r="CB38" i="6"/>
  <c r="CB196" i="6"/>
  <c r="CB55" i="6"/>
  <c r="CB22" i="6"/>
  <c r="CB54" i="6"/>
  <c r="CB129" i="6"/>
  <c r="CB135" i="6"/>
  <c r="CB162" i="6"/>
  <c r="CB100" i="6"/>
  <c r="CB148" i="6"/>
  <c r="CB51" i="6"/>
  <c r="CB44" i="6"/>
  <c r="CB92" i="6"/>
  <c r="CB176" i="6"/>
  <c r="CB190" i="6"/>
  <c r="CB56" i="6"/>
  <c r="CB47" i="6"/>
  <c r="CB87" i="6"/>
  <c r="CB169" i="6"/>
  <c r="CB12" i="6"/>
  <c r="CB52" i="6"/>
  <c r="CB103" i="6"/>
  <c r="CB105" i="6"/>
  <c r="CB58" i="6"/>
  <c r="CB192" i="6"/>
  <c r="CB149" i="6"/>
  <c r="CB127" i="6"/>
  <c r="CB60" i="6"/>
  <c r="CB161" i="6"/>
  <c r="CB27" i="6"/>
  <c r="CB66" i="6"/>
  <c r="CB59" i="6"/>
  <c r="CB14" i="6"/>
  <c r="CB28" i="6"/>
  <c r="CB112" i="6"/>
  <c r="CB173" i="6"/>
  <c r="CB164" i="6"/>
  <c r="CB40" i="6"/>
  <c r="CB145" i="6"/>
  <c r="CB147" i="6"/>
  <c r="CB57" i="6"/>
  <c r="CB123" i="6"/>
  <c r="CB120" i="6"/>
  <c r="CB42" i="6"/>
  <c r="CB102" i="6"/>
  <c r="CB34" i="6"/>
  <c r="CB157" i="6"/>
  <c r="CB29" i="6"/>
  <c r="CB63" i="6"/>
  <c r="CB30" i="6"/>
  <c r="CB146" i="6"/>
  <c r="CB122" i="6"/>
  <c r="CB96" i="6"/>
  <c r="CB72" i="6"/>
  <c r="CB159" i="6"/>
  <c r="CB79" i="6"/>
  <c r="CB114" i="6"/>
  <c r="CB117" i="6"/>
  <c r="CB104" i="6"/>
  <c r="CB142" i="6"/>
  <c r="CB152" i="6"/>
  <c r="CB48" i="6"/>
  <c r="CB84" i="6"/>
  <c r="CB140" i="6"/>
  <c r="CB7" i="6"/>
  <c r="CB113" i="6"/>
  <c r="CB9" i="6"/>
  <c r="CB61" i="6"/>
  <c r="CB158" i="6"/>
  <c r="CB116" i="6"/>
  <c r="CB82" i="6"/>
  <c r="CB36" i="6"/>
  <c r="CB133" i="6"/>
  <c r="CB85" i="6"/>
  <c r="CB186" i="6"/>
  <c r="CB18" i="6"/>
  <c r="CB98" i="6"/>
  <c r="CB53" i="6"/>
  <c r="CB195" i="6"/>
  <c r="CB187" i="6"/>
  <c r="CB106" i="6"/>
  <c r="CB107" i="6"/>
  <c r="CB115" i="6"/>
  <c r="CB139" i="6"/>
  <c r="CB144" i="6"/>
  <c r="CB132" i="6"/>
  <c r="CB32" i="6"/>
  <c r="CB184" i="6"/>
  <c r="CB178" i="6"/>
  <c r="CB175" i="6"/>
  <c r="CB23" i="6"/>
  <c r="CB121" i="6"/>
  <c r="CB71" i="6"/>
  <c r="CB131" i="6"/>
  <c r="CB165" i="6"/>
  <c r="CB21" i="6"/>
  <c r="CB39" i="6"/>
  <c r="CB62" i="6"/>
  <c r="CB170" i="6"/>
  <c r="CB86" i="6"/>
  <c r="CB155" i="6"/>
  <c r="CB13" i="6"/>
  <c r="CB68" i="6"/>
  <c r="CB83" i="6"/>
  <c r="CB49" i="6"/>
  <c r="CA176" i="6"/>
  <c r="CA160" i="6"/>
  <c r="CA168" i="6"/>
  <c r="CA109" i="6"/>
  <c r="CA153" i="6"/>
  <c r="CA146" i="6"/>
  <c r="CA137" i="6"/>
  <c r="CA86" i="6"/>
  <c r="CA68" i="6"/>
  <c r="CA194" i="6"/>
  <c r="CA123" i="6"/>
  <c r="CA43" i="6"/>
  <c r="CA115" i="6"/>
  <c r="CA185" i="6"/>
  <c r="CA67" i="6"/>
  <c r="CA59" i="6"/>
  <c r="CA148" i="6"/>
  <c r="CA51" i="6"/>
  <c r="CA159" i="6"/>
  <c r="CA135" i="6"/>
  <c r="CA85" i="6"/>
  <c r="CA127" i="6"/>
  <c r="CA119" i="6"/>
  <c r="CA192" i="6"/>
  <c r="CA41" i="6"/>
  <c r="CA179" i="6"/>
  <c r="CA193" i="6"/>
  <c r="CA17" i="6"/>
  <c r="CA92" i="6"/>
  <c r="CA108" i="6"/>
  <c r="CA122" i="6"/>
  <c r="CA129" i="6"/>
  <c r="CA50" i="6"/>
  <c r="CA102" i="6"/>
  <c r="CA21" i="6"/>
  <c r="CA105" i="6"/>
  <c r="CA94" i="6"/>
  <c r="CA69" i="6"/>
  <c r="CA25" i="6"/>
  <c r="CA28" i="6"/>
  <c r="CA62" i="6"/>
  <c r="CA33" i="6"/>
  <c r="CA126" i="6"/>
  <c r="CA9" i="6"/>
  <c r="CA27" i="6"/>
  <c r="CA114" i="6"/>
  <c r="CA186" i="6"/>
  <c r="CA149" i="6"/>
  <c r="CA58" i="6"/>
  <c r="CA163" i="6"/>
  <c r="CA190" i="6"/>
  <c r="CA139" i="6"/>
  <c r="CA141" i="6"/>
  <c r="CA151" i="6"/>
  <c r="CA111" i="6"/>
  <c r="CA142" i="6"/>
  <c r="CA133" i="6"/>
  <c r="CA170" i="6"/>
  <c r="CA100" i="6"/>
  <c r="CA166" i="6"/>
  <c r="CA79" i="6"/>
  <c r="CA107" i="6"/>
  <c r="CA26" i="6"/>
  <c r="CA46" i="6"/>
  <c r="CA82" i="6"/>
  <c r="CA38" i="6"/>
  <c r="CA96" i="6"/>
  <c r="CA124" i="6"/>
  <c r="CA174" i="6"/>
  <c r="CA157" i="6"/>
  <c r="CA93" i="6"/>
  <c r="CA145" i="6"/>
  <c r="CA132" i="6"/>
  <c r="CA66" i="6"/>
  <c r="CA116" i="6"/>
  <c r="CA87" i="6"/>
  <c r="CA165" i="6"/>
  <c r="CA71" i="6"/>
  <c r="CA158" i="6"/>
  <c r="CA63" i="6"/>
  <c r="CA42" i="6"/>
  <c r="CA167" i="6"/>
  <c r="CA164" i="6"/>
  <c r="CA95" i="6"/>
  <c r="CA11" i="6"/>
  <c r="CA36" i="6"/>
  <c r="CA181" i="6"/>
  <c r="CA195" i="6"/>
  <c r="CA152" i="6"/>
  <c r="CA121" i="6"/>
  <c r="CA12" i="6"/>
  <c r="CA97" i="6"/>
  <c r="CA112" i="6"/>
  <c r="CA130" i="6"/>
  <c r="CA16" i="6"/>
  <c r="CA60" i="6"/>
  <c r="CA144" i="6"/>
  <c r="CA118" i="6"/>
  <c r="CA76" i="6"/>
  <c r="CA18" i="6"/>
  <c r="CA78" i="6"/>
  <c r="CA30" i="6"/>
  <c r="CA191" i="6"/>
  <c r="CA128" i="6"/>
  <c r="CA65" i="6"/>
  <c r="CA171" i="6"/>
  <c r="CA173" i="6"/>
  <c r="CA55" i="6"/>
  <c r="CA147" i="6"/>
  <c r="CA23" i="6"/>
  <c r="CA150" i="6"/>
  <c r="CA40" i="6"/>
  <c r="CA14" i="6"/>
  <c r="CA70" i="6"/>
  <c r="CA106" i="6"/>
  <c r="CA161" i="6"/>
  <c r="CA19" i="6"/>
  <c r="CA184" i="6"/>
  <c r="CA189" i="6"/>
  <c r="CA13" i="6"/>
  <c r="CA83" i="6"/>
  <c r="CA8" i="6"/>
  <c r="CA117" i="6"/>
  <c r="CA35" i="6"/>
  <c r="CA169" i="6"/>
  <c r="CA77" i="6"/>
  <c r="CA125" i="6"/>
  <c r="CA47" i="6"/>
  <c r="CA140" i="6"/>
  <c r="CA72" i="6"/>
  <c r="CA180" i="6"/>
  <c r="CA24" i="6"/>
  <c r="CA103" i="6"/>
  <c r="CA44" i="6"/>
  <c r="CA37" i="6"/>
  <c r="CA52" i="6"/>
  <c r="CA61" i="6"/>
  <c r="CA136" i="6"/>
  <c r="CA56" i="6"/>
  <c r="CA39" i="6"/>
  <c r="CA98" i="6"/>
  <c r="CA156" i="6"/>
  <c r="CA22" i="6"/>
  <c r="CA99" i="6"/>
  <c r="CA57" i="6"/>
  <c r="CA10" i="6"/>
  <c r="CA182" i="6"/>
  <c r="CA53" i="6"/>
  <c r="CA64" i="6"/>
  <c r="CA80" i="6"/>
  <c r="CA131" i="6"/>
  <c r="CA15" i="6"/>
  <c r="CA155" i="6"/>
  <c r="CA196" i="6"/>
  <c r="CA120" i="6"/>
  <c r="CA20" i="6"/>
  <c r="CA54" i="6"/>
  <c r="CA88" i="6"/>
  <c r="CA178" i="6"/>
  <c r="CA187" i="6"/>
  <c r="CA32" i="6"/>
  <c r="CA91" i="6"/>
  <c r="CA110" i="6"/>
  <c r="CA177" i="6"/>
  <c r="CA134" i="6"/>
  <c r="CA49" i="6"/>
  <c r="CA162" i="6"/>
  <c r="CA175" i="6"/>
  <c r="CA7" i="6"/>
  <c r="CA113" i="6"/>
  <c r="CA143" i="6"/>
  <c r="CA29" i="6"/>
  <c r="CA48" i="6"/>
  <c r="CA101" i="6"/>
  <c r="CA172" i="6"/>
  <c r="CA84" i="6"/>
  <c r="CA34" i="6"/>
  <c r="CA104" i="6"/>
  <c r="BZ190" i="6"/>
  <c r="BZ179" i="6"/>
  <c r="BZ171" i="6"/>
  <c r="BZ163" i="6"/>
  <c r="BZ166" i="6"/>
  <c r="BZ70" i="6"/>
  <c r="BZ157" i="6"/>
  <c r="BZ102" i="6"/>
  <c r="BZ122" i="6"/>
  <c r="BZ148" i="6"/>
  <c r="BZ141" i="6"/>
  <c r="BZ130" i="6"/>
  <c r="BZ124" i="6"/>
  <c r="BZ118" i="6"/>
  <c r="BZ24" i="6"/>
  <c r="BZ76" i="6"/>
  <c r="BZ18" i="6"/>
  <c r="BZ152" i="6"/>
  <c r="BZ123" i="6"/>
  <c r="BZ37" i="6"/>
  <c r="BZ92" i="6"/>
  <c r="BZ10" i="6"/>
  <c r="BZ59" i="6"/>
  <c r="BZ72" i="6"/>
  <c r="BZ135" i="6"/>
  <c r="BZ173" i="6"/>
  <c r="BZ174" i="6"/>
  <c r="BZ115" i="6"/>
  <c r="BZ186" i="6"/>
  <c r="BZ78" i="6"/>
  <c r="BZ131" i="6"/>
  <c r="BZ177" i="6"/>
  <c r="BZ184" i="6"/>
  <c r="BZ38" i="6"/>
  <c r="BZ192" i="6"/>
  <c r="BZ43" i="6"/>
  <c r="BZ142" i="6"/>
  <c r="BZ41" i="6"/>
  <c r="BZ144" i="6"/>
  <c r="BZ116" i="6"/>
  <c r="BZ34" i="6"/>
  <c r="BZ87" i="6"/>
  <c r="BZ104" i="6"/>
  <c r="BZ50" i="6"/>
  <c r="BZ12" i="6"/>
  <c r="BZ82" i="6"/>
  <c r="BZ17" i="6"/>
  <c r="BZ77" i="6"/>
  <c r="BZ136" i="6"/>
  <c r="BZ93" i="6"/>
  <c r="BZ68" i="6"/>
  <c r="BZ164" i="6"/>
  <c r="BZ86" i="6"/>
  <c r="BZ19" i="6"/>
  <c r="BZ125" i="6"/>
  <c r="BZ99" i="6"/>
  <c r="BZ8" i="6"/>
  <c r="BZ167" i="6"/>
  <c r="BZ16" i="6"/>
  <c r="BZ101" i="6"/>
  <c r="BZ11" i="6"/>
  <c r="BZ27" i="6"/>
  <c r="BZ79" i="6"/>
  <c r="BZ61" i="6"/>
  <c r="BZ112" i="6"/>
  <c r="BZ13" i="6"/>
  <c r="BZ83" i="6"/>
  <c r="BZ94" i="6"/>
  <c r="BZ180" i="6"/>
  <c r="BZ159" i="6"/>
  <c r="BZ140" i="6"/>
  <c r="BZ196" i="6"/>
  <c r="BZ35" i="6"/>
  <c r="BZ133" i="6"/>
  <c r="BZ165" i="6"/>
  <c r="BZ127" i="6"/>
  <c r="BZ158" i="6"/>
  <c r="BZ47" i="6"/>
  <c r="BZ42" i="6"/>
  <c r="BZ52" i="6"/>
  <c r="BZ85" i="6"/>
  <c r="BZ54" i="6"/>
  <c r="BZ169" i="6"/>
  <c r="BZ96" i="6"/>
  <c r="BZ98" i="6"/>
  <c r="BZ149" i="6"/>
  <c r="BZ62" i="6"/>
  <c r="BZ146" i="6"/>
  <c r="BZ162" i="6"/>
  <c r="BZ107" i="6"/>
  <c r="BZ33" i="6"/>
  <c r="BZ109" i="6"/>
  <c r="BZ66" i="6"/>
  <c r="BZ187" i="6"/>
  <c r="BZ134" i="6"/>
  <c r="BZ67" i="6"/>
  <c r="BZ9" i="6"/>
  <c r="BZ58" i="6"/>
  <c r="BZ110" i="6"/>
  <c r="BZ51" i="6"/>
  <c r="BZ100" i="6"/>
  <c r="BZ7" i="6"/>
  <c r="BZ20" i="6"/>
  <c r="BZ108" i="6"/>
  <c r="BZ32" i="6"/>
  <c r="BZ84" i="6"/>
  <c r="BZ176" i="6"/>
  <c r="BZ181" i="6"/>
  <c r="BZ64" i="6"/>
  <c r="BZ53" i="6"/>
  <c r="BZ25" i="6"/>
  <c r="BZ95" i="6"/>
  <c r="BZ155" i="6"/>
  <c r="BZ21" i="6"/>
  <c r="BZ103" i="6"/>
  <c r="BZ80" i="6"/>
  <c r="BZ22" i="6"/>
  <c r="BZ91" i="6"/>
  <c r="BZ56" i="6"/>
  <c r="BZ156" i="6"/>
  <c r="BZ150" i="6"/>
  <c r="BZ105" i="6"/>
  <c r="BZ126" i="6"/>
  <c r="BZ69" i="6"/>
  <c r="BZ121" i="6"/>
  <c r="BZ175" i="6"/>
  <c r="BZ178" i="6"/>
  <c r="BZ44" i="6"/>
  <c r="BZ114" i="6"/>
  <c r="BZ15" i="6"/>
  <c r="BZ160" i="6"/>
  <c r="BZ28" i="6"/>
  <c r="BZ139" i="6"/>
  <c r="BZ161" i="6"/>
  <c r="BZ14" i="6"/>
  <c r="BZ36" i="6"/>
  <c r="BZ151" i="6"/>
  <c r="BZ195" i="6"/>
  <c r="BZ55" i="6"/>
  <c r="BZ185" i="6"/>
  <c r="BZ153" i="6"/>
  <c r="BZ132" i="6"/>
  <c r="BZ46" i="6"/>
  <c r="BZ172" i="6"/>
  <c r="BZ40" i="6"/>
  <c r="BZ65" i="6"/>
  <c r="BZ137" i="6"/>
  <c r="BZ26" i="6"/>
  <c r="BZ193" i="6"/>
  <c r="BZ170" i="6"/>
  <c r="BZ182" i="6"/>
  <c r="BZ111" i="6"/>
  <c r="BZ147" i="6"/>
  <c r="BZ119" i="6"/>
  <c r="BZ113" i="6"/>
  <c r="BZ29" i="6"/>
  <c r="BZ120" i="6"/>
  <c r="BZ30" i="6"/>
  <c r="BZ23" i="6"/>
  <c r="BZ129" i="6"/>
  <c r="BZ39" i="6"/>
  <c r="BZ145" i="6"/>
  <c r="BZ117" i="6"/>
  <c r="BZ191" i="6"/>
  <c r="BZ71" i="6"/>
  <c r="BZ60" i="6"/>
  <c r="BZ57" i="6"/>
  <c r="BZ189" i="6"/>
  <c r="BZ97" i="6"/>
  <c r="BZ128" i="6"/>
  <c r="BZ106" i="6"/>
  <c r="BZ143" i="6"/>
  <c r="BZ48" i="6"/>
  <c r="BZ49" i="6"/>
  <c r="BZ194" i="6"/>
  <c r="BZ88" i="6"/>
  <c r="BZ168" i="6"/>
  <c r="BZ63" i="6"/>
  <c r="CE180" i="6"/>
  <c r="CE173" i="6"/>
  <c r="CE112" i="6"/>
  <c r="CE55" i="6"/>
  <c r="CE37" i="6"/>
  <c r="CE142" i="6"/>
  <c r="CE149" i="6"/>
  <c r="CE189" i="6"/>
  <c r="CE179" i="6"/>
  <c r="CE136" i="6"/>
  <c r="CE9" i="6"/>
  <c r="CE72" i="6"/>
  <c r="CE42" i="6"/>
  <c r="CE117" i="6"/>
  <c r="CE147" i="6"/>
  <c r="CE80" i="6"/>
  <c r="CE128" i="6"/>
  <c r="CE10" i="6"/>
  <c r="CE76" i="6"/>
  <c r="CE168" i="6"/>
  <c r="CE33" i="6"/>
  <c r="CE26" i="6"/>
  <c r="CE152" i="6"/>
  <c r="CE88" i="6"/>
  <c r="CE77" i="6"/>
  <c r="CE46" i="6"/>
  <c r="CE178" i="6"/>
  <c r="CE8" i="6"/>
  <c r="CE35" i="6"/>
  <c r="CE196" i="6"/>
  <c r="CE184" i="6"/>
  <c r="CE148" i="6"/>
  <c r="CE191" i="6"/>
  <c r="CE193" i="6"/>
  <c r="CE34" i="6"/>
  <c r="CE143" i="6"/>
  <c r="CE85" i="6"/>
  <c r="CE172" i="6"/>
  <c r="CE44" i="6"/>
  <c r="CE92" i="6"/>
  <c r="CE165" i="6"/>
  <c r="CE145" i="6"/>
  <c r="CE155" i="6"/>
  <c r="CE64" i="6"/>
  <c r="CE86" i="6"/>
  <c r="CE29" i="6"/>
  <c r="CE78" i="6"/>
  <c r="CE28" i="6"/>
  <c r="CE137" i="6"/>
  <c r="CE27" i="6"/>
  <c r="CE103" i="6"/>
  <c r="CE166" i="6"/>
  <c r="CE111" i="6"/>
  <c r="CE100" i="6"/>
  <c r="CE162" i="6"/>
  <c r="CE159" i="6"/>
  <c r="CE119" i="6"/>
  <c r="CE47" i="6"/>
  <c r="CE56" i="6"/>
  <c r="CE66" i="6"/>
  <c r="CE127" i="6"/>
  <c r="CE51" i="6"/>
  <c r="CE11" i="6"/>
  <c r="CE131" i="6"/>
  <c r="CE101" i="6"/>
  <c r="CE24" i="6"/>
  <c r="CE123" i="6"/>
  <c r="CE153" i="6"/>
  <c r="CE58" i="6"/>
  <c r="CE19" i="6"/>
  <c r="CE21" i="6"/>
  <c r="CE82" i="6"/>
  <c r="CE87" i="6"/>
  <c r="CE95" i="6"/>
  <c r="CE67" i="6"/>
  <c r="CE133" i="6"/>
  <c r="CE170" i="6"/>
  <c r="CE132" i="6"/>
  <c r="CE79" i="6"/>
  <c r="CE124" i="6"/>
  <c r="CE157" i="6"/>
  <c r="CE30" i="6"/>
  <c r="CE150" i="6"/>
  <c r="CE36" i="6"/>
  <c r="CE62" i="6"/>
  <c r="CE97" i="6"/>
  <c r="CE115" i="6"/>
  <c r="CE25" i="6"/>
  <c r="CE96" i="6"/>
  <c r="CE175" i="6"/>
  <c r="CE185" i="6"/>
  <c r="CE70" i="6"/>
  <c r="CE13" i="6"/>
  <c r="CE134" i="6"/>
  <c r="CE176" i="6"/>
  <c r="CE105" i="6"/>
  <c r="CE60" i="6"/>
  <c r="CE61" i="6"/>
  <c r="CE140" i="6"/>
  <c r="CE53" i="6"/>
  <c r="CE195" i="6"/>
  <c r="CE160" i="6"/>
  <c r="CE171" i="6"/>
  <c r="CE109" i="6"/>
  <c r="CE83" i="6"/>
  <c r="CE158" i="6"/>
  <c r="CE174" i="6"/>
  <c r="CE40" i="6"/>
  <c r="CE108" i="6"/>
  <c r="CE120" i="6"/>
  <c r="CE48" i="6"/>
  <c r="CE110" i="6"/>
  <c r="CE22" i="6"/>
  <c r="CE63" i="6"/>
  <c r="CE146" i="6"/>
  <c r="CE129" i="6"/>
  <c r="CE12" i="6"/>
  <c r="CE17" i="6"/>
  <c r="CE164" i="6"/>
  <c r="CE102" i="6"/>
  <c r="CE54" i="6"/>
  <c r="CE99" i="6"/>
  <c r="CE68" i="6"/>
  <c r="CE94" i="6"/>
  <c r="CE125" i="6"/>
  <c r="CE113" i="6"/>
  <c r="CE116" i="6"/>
  <c r="CE23" i="6"/>
  <c r="CE91" i="6"/>
  <c r="CE130" i="6"/>
  <c r="CE121" i="6"/>
  <c r="CE50" i="6"/>
  <c r="CE93" i="6"/>
  <c r="CE59" i="6"/>
  <c r="CE118" i="6"/>
  <c r="CE181" i="6"/>
  <c r="CE194" i="6"/>
  <c r="CE141" i="6"/>
  <c r="CE52" i="6"/>
  <c r="CE69" i="6"/>
  <c r="CE104" i="6"/>
  <c r="CE167" i="6"/>
  <c r="CE161" i="6"/>
  <c r="CE151" i="6"/>
  <c r="CE14" i="6"/>
  <c r="CE57" i="6"/>
  <c r="CE156" i="6"/>
  <c r="CE41" i="6"/>
  <c r="CE107" i="6"/>
  <c r="CE18" i="6"/>
  <c r="CE122" i="6"/>
  <c r="CE38" i="6"/>
  <c r="CE192" i="6"/>
  <c r="CE98" i="6"/>
  <c r="CE139" i="6"/>
  <c r="CE7" i="6"/>
  <c r="CE39" i="6"/>
  <c r="CE169" i="6"/>
  <c r="CE106" i="6"/>
  <c r="CE49" i="6"/>
  <c r="CE32" i="6"/>
  <c r="CE84" i="6"/>
  <c r="CE177" i="6"/>
  <c r="CE20" i="6"/>
  <c r="CE126" i="6"/>
  <c r="CE16" i="6"/>
  <c r="CE187" i="6"/>
  <c r="CE71" i="6"/>
  <c r="CE163" i="6"/>
  <c r="CE114" i="6"/>
  <c r="CE186" i="6"/>
  <c r="CE190" i="6"/>
  <c r="CE182" i="6"/>
  <c r="CE135" i="6"/>
  <c r="CE65" i="6"/>
  <c r="CE144" i="6"/>
  <c r="CE43" i="6"/>
  <c r="CE15" i="6"/>
  <c r="CD125" i="6"/>
  <c r="CD92" i="6"/>
  <c r="CD93" i="6"/>
  <c r="CD118" i="6"/>
  <c r="CD159" i="6"/>
  <c r="CD58" i="6"/>
  <c r="CD152" i="6"/>
  <c r="CD104" i="6"/>
  <c r="CD59" i="6"/>
  <c r="CD184" i="6"/>
  <c r="CD136" i="6"/>
  <c r="CD145" i="6"/>
  <c r="CD175" i="6"/>
  <c r="CD193" i="6"/>
  <c r="CD91" i="6"/>
  <c r="CD128" i="6"/>
  <c r="CD115" i="6"/>
  <c r="CD10" i="6"/>
  <c r="CD171" i="6"/>
  <c r="CD141" i="6"/>
  <c r="CD49" i="6"/>
  <c r="CD100" i="6"/>
  <c r="CD178" i="6"/>
  <c r="CD191" i="6"/>
  <c r="CD143" i="6"/>
  <c r="CD103" i="6"/>
  <c r="CD25" i="6"/>
  <c r="CD50" i="6"/>
  <c r="CD123" i="6"/>
  <c r="CD147" i="6"/>
  <c r="CD85" i="6"/>
  <c r="CD156" i="6"/>
  <c r="CD19" i="6"/>
  <c r="CD187" i="6"/>
  <c r="CD134" i="6"/>
  <c r="CD110" i="6"/>
  <c r="CD79" i="6"/>
  <c r="CD34" i="6"/>
  <c r="CD38" i="6"/>
  <c r="CD52" i="6"/>
  <c r="CD69" i="6"/>
  <c r="CD96" i="6"/>
  <c r="CD41" i="6"/>
  <c r="CD42" i="6"/>
  <c r="CD176" i="6"/>
  <c r="CD28" i="6"/>
  <c r="CD80" i="6"/>
  <c r="CD57" i="6"/>
  <c r="CD7" i="6"/>
  <c r="CD84" i="6"/>
  <c r="CD21" i="6"/>
  <c r="CD43" i="6"/>
  <c r="CD102" i="6"/>
  <c r="CD35" i="6"/>
  <c r="CD137" i="6"/>
  <c r="CD121" i="6"/>
  <c r="CD151" i="6"/>
  <c r="CD157" i="6"/>
  <c r="CD33" i="6"/>
  <c r="CD105" i="6"/>
  <c r="CD116" i="6"/>
  <c r="CD66" i="6"/>
  <c r="CD194" i="6"/>
  <c r="CD87" i="6"/>
  <c r="CD76" i="6"/>
  <c r="CD165" i="6"/>
  <c r="CD122" i="6"/>
  <c r="CD124" i="6"/>
  <c r="CD170" i="6"/>
  <c r="CD181" i="6"/>
  <c r="CD46" i="6"/>
  <c r="CD180" i="6"/>
  <c r="CD12" i="6"/>
  <c r="CD27" i="6"/>
  <c r="CD166" i="6"/>
  <c r="CD29" i="6"/>
  <c r="CD67" i="6"/>
  <c r="CD9" i="6"/>
  <c r="CD160" i="6"/>
  <c r="CD120" i="6"/>
  <c r="CD17" i="6"/>
  <c r="CD16" i="6"/>
  <c r="CD162" i="6"/>
  <c r="CD51" i="6"/>
  <c r="CD185" i="6"/>
  <c r="CD163" i="6"/>
  <c r="CD144" i="6"/>
  <c r="CD149" i="6"/>
  <c r="CD195" i="6"/>
  <c r="CD133" i="6"/>
  <c r="CD62" i="6"/>
  <c r="CD112" i="6"/>
  <c r="CD82" i="6"/>
  <c r="CD36" i="6"/>
  <c r="CD97" i="6"/>
  <c r="CD53" i="6"/>
  <c r="CD130" i="6"/>
  <c r="CD60" i="6"/>
  <c r="CD44" i="6"/>
  <c r="CD40" i="6"/>
  <c r="CD95" i="6"/>
  <c r="CD167" i="6"/>
  <c r="CD70" i="6"/>
  <c r="CD158" i="6"/>
  <c r="CD8" i="6"/>
  <c r="CD139" i="6"/>
  <c r="CD98" i="6"/>
  <c r="CD150" i="6"/>
  <c r="CD55" i="6"/>
  <c r="CD18" i="6"/>
  <c r="CD20" i="6"/>
  <c r="CD86" i="6"/>
  <c r="CD131" i="6"/>
  <c r="CD113" i="6"/>
  <c r="CD173" i="6"/>
  <c r="CD111" i="6"/>
  <c r="CD32" i="6"/>
  <c r="CD140" i="6"/>
  <c r="CD47" i="6"/>
  <c r="CD168" i="6"/>
  <c r="CD148" i="6"/>
  <c r="CD68" i="6"/>
  <c r="CD37" i="6"/>
  <c r="CD106" i="6"/>
  <c r="CD94" i="6"/>
  <c r="CD119" i="6"/>
  <c r="CD164" i="6"/>
  <c r="CD63" i="6"/>
  <c r="CD155" i="6"/>
  <c r="CD196" i="6"/>
  <c r="CD146" i="6"/>
  <c r="CD26" i="6"/>
  <c r="CD174" i="6"/>
  <c r="CD135" i="6"/>
  <c r="CD101" i="6"/>
  <c r="CD11" i="6"/>
  <c r="CD179" i="6"/>
  <c r="CD190" i="6"/>
  <c r="CD72" i="6"/>
  <c r="CD108" i="6"/>
  <c r="CD56" i="6"/>
  <c r="CD142" i="6"/>
  <c r="CD177" i="6"/>
  <c r="CD54" i="6"/>
  <c r="CD78" i="6"/>
  <c r="CD186" i="6"/>
  <c r="CD48" i="6"/>
  <c r="CD61" i="6"/>
  <c r="CD109" i="6"/>
  <c r="CD127" i="6"/>
  <c r="CD24" i="6"/>
  <c r="CD153" i="6"/>
  <c r="CD126" i="6"/>
  <c r="CD161" i="6"/>
  <c r="CD114" i="6"/>
  <c r="CD88" i="6"/>
  <c r="CD189" i="6"/>
  <c r="CD30" i="6"/>
  <c r="CD83" i="6"/>
  <c r="CD182" i="6"/>
  <c r="CD65" i="6"/>
  <c r="CD107" i="6"/>
  <c r="CD169" i="6"/>
  <c r="CD77" i="6"/>
  <c r="CD99" i="6"/>
  <c r="CD132" i="6"/>
  <c r="CD23" i="6"/>
  <c r="CD172" i="6"/>
  <c r="CD192" i="6"/>
  <c r="CD14" i="6"/>
  <c r="CD22" i="6"/>
  <c r="CD39" i="6"/>
  <c r="CD13" i="6"/>
  <c r="CD129" i="6"/>
  <c r="CD117" i="6"/>
  <c r="CD64" i="6"/>
  <c r="CD71" i="6"/>
  <c r="CD15" i="6"/>
  <c r="CC196" i="6"/>
  <c r="CC61" i="6"/>
  <c r="CC162" i="6"/>
  <c r="CC120" i="6"/>
  <c r="CC187" i="6"/>
  <c r="CC155" i="6"/>
  <c r="CC178" i="6"/>
  <c r="CC147" i="6"/>
  <c r="CC170" i="6"/>
  <c r="CC140" i="6"/>
  <c r="CC165" i="6"/>
  <c r="CC96" i="6"/>
  <c r="CC94" i="6"/>
  <c r="CC62" i="6"/>
  <c r="CC99" i="6"/>
  <c r="CC191" i="6"/>
  <c r="CC119" i="6"/>
  <c r="CC113" i="6"/>
  <c r="CC156" i="6"/>
  <c r="CC186" i="6"/>
  <c r="CC172" i="6"/>
  <c r="CC109" i="6"/>
  <c r="CC128" i="6"/>
  <c r="CC72" i="6"/>
  <c r="CC137" i="6"/>
  <c r="CC12" i="6"/>
  <c r="CC118" i="6"/>
  <c r="CC158" i="6"/>
  <c r="CC185" i="6"/>
  <c r="CC143" i="6"/>
  <c r="CC125" i="6"/>
  <c r="CC9" i="6"/>
  <c r="CC25" i="6"/>
  <c r="CC101" i="6"/>
  <c r="CC13" i="6"/>
  <c r="CC114" i="6"/>
  <c r="CC95" i="6"/>
  <c r="CC115" i="6"/>
  <c r="CC179" i="6"/>
  <c r="CC144" i="6"/>
  <c r="CC28" i="6"/>
  <c r="CC153" i="6"/>
  <c r="CC11" i="6"/>
  <c r="CC77" i="6"/>
  <c r="CC130" i="6"/>
  <c r="CC33" i="6"/>
  <c r="CC79" i="6"/>
  <c r="CC123" i="6"/>
  <c r="CC108" i="6"/>
  <c r="CC107" i="6"/>
  <c r="CC169" i="6"/>
  <c r="CC168" i="6"/>
  <c r="CC131" i="6"/>
  <c r="CC150" i="6"/>
  <c r="CC34" i="6"/>
  <c r="CC85" i="6"/>
  <c r="CC160" i="6"/>
  <c r="CC19" i="6"/>
  <c r="CC21" i="6"/>
  <c r="CC133" i="6"/>
  <c r="CC177" i="6"/>
  <c r="CC24" i="6"/>
  <c r="CC129" i="6"/>
  <c r="CC112" i="6"/>
  <c r="CC58" i="6"/>
  <c r="CC66" i="6"/>
  <c r="CC51" i="6"/>
  <c r="CC60" i="6"/>
  <c r="CC59" i="6"/>
  <c r="CC42" i="6"/>
  <c r="CC111" i="6"/>
  <c r="CC195" i="6"/>
  <c r="CC102" i="6"/>
  <c r="CC190" i="6"/>
  <c r="CC104" i="6"/>
  <c r="CC35" i="6"/>
  <c r="CC16" i="6"/>
  <c r="CC18" i="6"/>
  <c r="CC54" i="6"/>
  <c r="CC82" i="6"/>
  <c r="CC117" i="6"/>
  <c r="CC23" i="6"/>
  <c r="CC26" i="6"/>
  <c r="CC78" i="6"/>
  <c r="CC47" i="6"/>
  <c r="CC148" i="6"/>
  <c r="CC174" i="6"/>
  <c r="CC76" i="6"/>
  <c r="CC100" i="6"/>
  <c r="CC194" i="6"/>
  <c r="CC110" i="6"/>
  <c r="CC167" i="6"/>
  <c r="CC20" i="6"/>
  <c r="CC142" i="6"/>
  <c r="CC136" i="6"/>
  <c r="CC181" i="6"/>
  <c r="CC122" i="6"/>
  <c r="CC116" i="6"/>
  <c r="CC38" i="6"/>
  <c r="CC157" i="6"/>
  <c r="CC80" i="6"/>
  <c r="CC141" i="6"/>
  <c r="CC182" i="6"/>
  <c r="CC159" i="6"/>
  <c r="CC22" i="6"/>
  <c r="CC71" i="6"/>
  <c r="CC91" i="6"/>
  <c r="CC175" i="6"/>
  <c r="CC7" i="6"/>
  <c r="CC49" i="6"/>
  <c r="CC88" i="6"/>
  <c r="CC65" i="6"/>
  <c r="CC152" i="6"/>
  <c r="CC29" i="6"/>
  <c r="CC192" i="6"/>
  <c r="CC139" i="6"/>
  <c r="CC10" i="6"/>
  <c r="CC166" i="6"/>
  <c r="CC67" i="6"/>
  <c r="CC146" i="6"/>
  <c r="CC103" i="6"/>
  <c r="CC37" i="6"/>
  <c r="CC127" i="6"/>
  <c r="CC106" i="6"/>
  <c r="CC164" i="6"/>
  <c r="CC98" i="6"/>
  <c r="CC180" i="6"/>
  <c r="CC27" i="6"/>
  <c r="CC126" i="6"/>
  <c r="CC39" i="6"/>
  <c r="CC44" i="6"/>
  <c r="CC92" i="6"/>
  <c r="CC176" i="6"/>
  <c r="CC68" i="6"/>
  <c r="CC53" i="6"/>
  <c r="CC52" i="6"/>
  <c r="CC161" i="6"/>
  <c r="CC124" i="6"/>
  <c r="CC40" i="6"/>
  <c r="CC57" i="6"/>
  <c r="CC149" i="6"/>
  <c r="CC184" i="6"/>
  <c r="CC189" i="6"/>
  <c r="CC15" i="6"/>
  <c r="CC134" i="6"/>
  <c r="CC135" i="6"/>
  <c r="CC105" i="6"/>
  <c r="CC41" i="6"/>
  <c r="CC121" i="6"/>
  <c r="CC36" i="6"/>
  <c r="CC55" i="6"/>
  <c r="CC46" i="6"/>
  <c r="CC132" i="6"/>
  <c r="CC14" i="6"/>
  <c r="CC64" i="6"/>
  <c r="CC193" i="6"/>
  <c r="CC93" i="6"/>
  <c r="CC17" i="6"/>
  <c r="CC145" i="6"/>
  <c r="CC63" i="6"/>
  <c r="CC87" i="6"/>
  <c r="CC173" i="6"/>
  <c r="CC32" i="6"/>
  <c r="CC171" i="6"/>
  <c r="CC83" i="6"/>
  <c r="CC163" i="6"/>
  <c r="CC97" i="6"/>
  <c r="CC70" i="6"/>
  <c r="CC50" i="6"/>
  <c r="CC151" i="6"/>
  <c r="CC86" i="6"/>
  <c r="CC84" i="6"/>
  <c r="CC43" i="6"/>
  <c r="CC56" i="6"/>
  <c r="CC8" i="6"/>
  <c r="CC48" i="6"/>
  <c r="CC30" i="6"/>
  <c r="CC69" i="6"/>
  <c r="F6" i="12"/>
  <c r="G14" i="30" s="1"/>
  <c r="L5" i="12"/>
  <c r="M13" i="30" s="1"/>
  <c r="D5" i="12"/>
  <c r="E13" i="30" s="1"/>
  <c r="J5" i="12"/>
  <c r="K13" i="30" s="1"/>
  <c r="I5" i="12"/>
  <c r="J13" i="30" s="1"/>
  <c r="G6" i="12"/>
  <c r="H14" i="30" s="1"/>
  <c r="H15" i="31"/>
  <c r="I14" i="31"/>
  <c r="D36" i="30"/>
  <c r="U4" i="12"/>
  <c r="V12" i="30" s="1"/>
  <c r="S4" i="12"/>
  <c r="T4" i="12"/>
  <c r="V4" i="12"/>
  <c r="W12" i="30" s="1"/>
  <c r="R4" i="12"/>
  <c r="S12" i="30" s="1"/>
  <c r="H5" i="12"/>
  <c r="I13" i="30" s="1"/>
  <c r="F5" i="12"/>
  <c r="U6" i="12"/>
  <c r="V14" i="30" s="1"/>
  <c r="V6" i="12"/>
  <c r="W14" i="30" s="1"/>
  <c r="R6" i="12"/>
  <c r="S14" i="30" s="1"/>
  <c r="S6" i="12"/>
  <c r="T14" i="30" s="1"/>
  <c r="T6" i="12"/>
  <c r="U14" i="30" s="1"/>
  <c r="S5" i="12"/>
  <c r="T13" i="30" s="1"/>
  <c r="T5" i="12"/>
  <c r="U13" i="30" s="1"/>
  <c r="U5" i="12"/>
  <c r="V13" i="30" s="1"/>
  <c r="V5" i="12"/>
  <c r="W13" i="30" s="1"/>
  <c r="R5" i="12"/>
  <c r="S13" i="30" s="1"/>
  <c r="C5" i="12"/>
  <c r="Q5" i="12"/>
  <c r="R13" i="30" s="1"/>
  <c r="M5" i="12"/>
  <c r="N13" i="30" s="1"/>
  <c r="P5" i="12"/>
  <c r="Q13" i="30" s="1"/>
  <c r="O5" i="12"/>
  <c r="P13" i="30" s="1"/>
  <c r="N5" i="12"/>
  <c r="O13" i="30" s="1"/>
  <c r="E5" i="12"/>
  <c r="N6" i="12"/>
  <c r="O14" i="30" s="1"/>
  <c r="O6" i="12"/>
  <c r="P14" i="30" s="1"/>
  <c r="P6" i="12"/>
  <c r="Q14" i="30" s="1"/>
  <c r="Q6" i="12"/>
  <c r="R14" i="30" s="1"/>
  <c r="M6" i="12"/>
  <c r="N14" i="30" s="1"/>
  <c r="L6" i="12"/>
  <c r="D6" i="12"/>
  <c r="K5" i="12"/>
  <c r="L13" i="30" s="1"/>
  <c r="K6" i="12"/>
  <c r="L14" i="30" s="1"/>
  <c r="N4" i="12"/>
  <c r="O12" i="30" s="1"/>
  <c r="O4" i="12"/>
  <c r="P12" i="30" s="1"/>
  <c r="P4" i="12"/>
  <c r="Q12" i="30" s="1"/>
  <c r="Q4" i="12"/>
  <c r="R12" i="30" s="1"/>
  <c r="M4" i="12"/>
  <c r="N12" i="30" s="1"/>
  <c r="I6" i="12"/>
  <c r="AP6" i="6"/>
  <c r="AO6" i="6"/>
  <c r="AQ6" i="6"/>
  <c r="AM6" i="6"/>
  <c r="AT6" i="6"/>
  <c r="AL6" i="6"/>
  <c r="AS6" i="6"/>
  <c r="AV6" i="6"/>
  <c r="C14" i="12" l="1"/>
  <c r="D12" i="8" s="1"/>
  <c r="G14" i="12"/>
  <c r="H12" i="8" s="1"/>
  <c r="U12" i="30"/>
  <c r="T14" i="12"/>
  <c r="T12" i="30"/>
  <c r="S14" i="12"/>
  <c r="J14" i="12"/>
  <c r="K12" i="8" s="1"/>
  <c r="H14" i="12"/>
  <c r="I12" i="8" s="1"/>
  <c r="I14" i="12"/>
  <c r="J5" i="3" s="1"/>
  <c r="J14" i="30"/>
  <c r="D14" i="12"/>
  <c r="E12" i="8" s="1"/>
  <c r="E14" i="30"/>
  <c r="L14" i="12"/>
  <c r="M5" i="3" s="1"/>
  <c r="M14" i="30"/>
  <c r="E14" i="12"/>
  <c r="F12" i="8" s="1"/>
  <c r="F13" i="30"/>
  <c r="D13" i="30"/>
  <c r="F14" i="12"/>
  <c r="G12" i="8" s="1"/>
  <c r="G13" i="30"/>
  <c r="I15" i="31"/>
  <c r="J14" i="31"/>
  <c r="K14" i="12"/>
  <c r="N14" i="12"/>
  <c r="M14" i="12"/>
  <c r="R14" i="12"/>
  <c r="Q14" i="12"/>
  <c r="V14" i="12"/>
  <c r="P14" i="12"/>
  <c r="O14" i="12"/>
  <c r="U14" i="12"/>
  <c r="AK6" i="6"/>
  <c r="AN6" i="6"/>
  <c r="AJ6" i="6"/>
  <c r="AR6" i="6"/>
  <c r="D5" i="3" l="1"/>
  <c r="H5" i="3"/>
  <c r="K5" i="3"/>
  <c r="E5" i="3"/>
  <c r="G5" i="3"/>
  <c r="F5" i="3"/>
  <c r="I5" i="3"/>
  <c r="M12" i="8"/>
  <c r="J12" i="8"/>
  <c r="J15" i="31"/>
  <c r="K14" i="31"/>
  <c r="S5" i="3"/>
  <c r="S12" i="8"/>
  <c r="V5" i="3"/>
  <c r="V12" i="8"/>
  <c r="N5" i="3"/>
  <c r="N12" i="8"/>
  <c r="T5" i="3"/>
  <c r="T12" i="8"/>
  <c r="P5" i="3"/>
  <c r="P12" i="8"/>
  <c r="U5" i="3"/>
  <c r="U12" i="8"/>
  <c r="O5" i="3"/>
  <c r="O12" i="8"/>
  <c r="Q5" i="3"/>
  <c r="Q12" i="8"/>
  <c r="L5" i="3"/>
  <c r="L12" i="8"/>
  <c r="W5" i="3"/>
  <c r="W12" i="8"/>
  <c r="R5" i="3"/>
  <c r="R12" i="8"/>
  <c r="BI6" i="6"/>
  <c r="BP6" i="6" l="1"/>
  <c r="CP6" i="6" s="1"/>
  <c r="BQ6" i="6"/>
  <c r="CQ6" i="6" s="1"/>
  <c r="BR6" i="6"/>
  <c r="CR6" i="6" s="1"/>
  <c r="BK6" i="6"/>
  <c r="CK6" i="6" s="1"/>
  <c r="BS6" i="6"/>
  <c r="CS6" i="6" s="1"/>
  <c r="BL6" i="6"/>
  <c r="CL6" i="6" s="1"/>
  <c r="BT6" i="6"/>
  <c r="CT6" i="6" s="1"/>
  <c r="BM6" i="6"/>
  <c r="BU6" i="6"/>
  <c r="CU6" i="6" s="1"/>
  <c r="BN6" i="6"/>
  <c r="CN6" i="6" s="1"/>
  <c r="BO6" i="6"/>
  <c r="CO6" i="6" s="1"/>
  <c r="BJ6" i="6"/>
  <c r="K15" i="31"/>
  <c r="L14" i="31"/>
  <c r="CJ6" i="6" l="1"/>
  <c r="CJ208" i="6" s="1"/>
  <c r="CM6" i="6"/>
  <c r="CM208" i="6" s="1"/>
  <c r="BY6" i="6"/>
  <c r="CL208" i="6"/>
  <c r="BX6" i="6"/>
  <c r="BX208" i="6" s="1"/>
  <c r="CK208" i="6"/>
  <c r="CG6" i="6"/>
  <c r="CG208" i="6" s="1"/>
  <c r="CT208" i="6"/>
  <c r="CF6" i="6"/>
  <c r="CS208" i="6"/>
  <c r="CB6" i="6"/>
  <c r="CB208" i="6" s="1"/>
  <c r="CO208" i="6"/>
  <c r="CE6" i="6"/>
  <c r="CE208" i="6" s="1"/>
  <c r="CR208" i="6"/>
  <c r="CA6" i="6"/>
  <c r="CA208" i="6" s="1"/>
  <c r="CN208" i="6"/>
  <c r="CD6" i="6"/>
  <c r="CQ208" i="6"/>
  <c r="CH6" i="6"/>
  <c r="CH208" i="6" s="1"/>
  <c r="CU208" i="6"/>
  <c r="CC6" i="6"/>
  <c r="CP208" i="6"/>
  <c r="BZ6" i="6"/>
  <c r="BZ208" i="6" s="1"/>
  <c r="BM208" i="6"/>
  <c r="BK208" i="6"/>
  <c r="BR208" i="6"/>
  <c r="BJ208" i="6"/>
  <c r="D9" i="21" s="1"/>
  <c r="BQ208" i="6"/>
  <c r="BU208" i="6"/>
  <c r="BP208" i="6"/>
  <c r="BO208" i="6"/>
  <c r="BT208" i="6"/>
  <c r="BN208" i="6"/>
  <c r="BL208" i="6"/>
  <c r="BS208" i="6"/>
  <c r="L15" i="31"/>
  <c r="M14" i="31"/>
  <c r="BW6" i="6"/>
  <c r="G26" i="30" l="1"/>
  <c r="G19" i="21"/>
  <c r="D26" i="30"/>
  <c r="D19" i="21"/>
  <c r="J26" i="30"/>
  <c r="J19" i="21"/>
  <c r="E26" i="30"/>
  <c r="E19" i="21"/>
  <c r="I26" i="30"/>
  <c r="I19" i="21"/>
  <c r="F26" i="30"/>
  <c r="F19" i="21"/>
  <c r="S19" i="21"/>
  <c r="T19" i="21"/>
  <c r="U19" i="21"/>
  <c r="V19" i="21"/>
  <c r="W19" i="21"/>
  <c r="K26" i="30"/>
  <c r="K19" i="21"/>
  <c r="M26" i="30"/>
  <c r="M19" i="21"/>
  <c r="H26" i="30"/>
  <c r="H19" i="21"/>
  <c r="O19" i="21"/>
  <c r="P19" i="21"/>
  <c r="Q19" i="21"/>
  <c r="R19" i="21"/>
  <c r="N19" i="21"/>
  <c r="L26" i="30"/>
  <c r="L19" i="21"/>
  <c r="E9" i="21"/>
  <c r="E22" i="30" s="1"/>
  <c r="E11" i="21"/>
  <c r="E24" i="30" s="1"/>
  <c r="R26" i="30"/>
  <c r="N26" i="30"/>
  <c r="O26" i="30"/>
  <c r="P26" i="30"/>
  <c r="Q26" i="30"/>
  <c r="T26" i="30"/>
  <c r="U26" i="30"/>
  <c r="V26" i="30"/>
  <c r="W26" i="30"/>
  <c r="S26" i="30"/>
  <c r="CD208" i="6"/>
  <c r="K4" i="21" s="1"/>
  <c r="BY208" i="6"/>
  <c r="F4" i="21" s="1"/>
  <c r="BW208" i="6"/>
  <c r="D4" i="21" s="1"/>
  <c r="D29" i="21" s="1"/>
  <c r="CC208" i="6"/>
  <c r="J4" i="21" s="1"/>
  <c r="I4" i="21"/>
  <c r="I5" i="30" s="1"/>
  <c r="I17" i="30" s="1"/>
  <c r="CF208" i="6"/>
  <c r="M4" i="21" s="1"/>
  <c r="L4" i="21"/>
  <c r="L5" i="30" s="1"/>
  <c r="L17" i="30" s="1"/>
  <c r="G4" i="21"/>
  <c r="G29" i="21" s="1"/>
  <c r="H4" i="21"/>
  <c r="H29" i="21" s="1"/>
  <c r="E4" i="21"/>
  <c r="E29" i="21" s="1"/>
  <c r="M15" i="31"/>
  <c r="N14" i="31"/>
  <c r="F9" i="21"/>
  <c r="F22" i="30" s="1"/>
  <c r="F11" i="21"/>
  <c r="F24" i="30" s="1"/>
  <c r="F10" i="21"/>
  <c r="F23" i="30" s="1"/>
  <c r="K11" i="21"/>
  <c r="K24" i="30" s="1"/>
  <c r="K10" i="21"/>
  <c r="K23" i="30" s="1"/>
  <c r="K9" i="21"/>
  <c r="K22" i="30" s="1"/>
  <c r="H10" i="21"/>
  <c r="H23" i="30" s="1"/>
  <c r="H9" i="21"/>
  <c r="H22" i="30" s="1"/>
  <c r="H11" i="21"/>
  <c r="H24" i="30" s="1"/>
  <c r="J11" i="21"/>
  <c r="J24" i="30" s="1"/>
  <c r="J10" i="21"/>
  <c r="J23" i="30" s="1"/>
  <c r="J9" i="21"/>
  <c r="J22" i="30" s="1"/>
  <c r="R9" i="21"/>
  <c r="R22" i="30" s="1"/>
  <c r="Q9" i="21"/>
  <c r="Q22" i="30" s="1"/>
  <c r="O10" i="21"/>
  <c r="O23" i="30" s="1"/>
  <c r="N11" i="21"/>
  <c r="N24" i="30" s="1"/>
  <c r="P10" i="21"/>
  <c r="P23" i="30" s="1"/>
  <c r="N10" i="21"/>
  <c r="N23" i="30" s="1"/>
  <c r="Q10" i="21"/>
  <c r="Q23" i="30" s="1"/>
  <c r="N9" i="21"/>
  <c r="N22" i="30" s="1"/>
  <c r="O11" i="21"/>
  <c r="O24" i="30" s="1"/>
  <c r="R10" i="21"/>
  <c r="R23" i="30" s="1"/>
  <c r="P11" i="21"/>
  <c r="P24" i="30" s="1"/>
  <c r="O9" i="21"/>
  <c r="O22" i="30" s="1"/>
  <c r="R11" i="21"/>
  <c r="R24" i="30" s="1"/>
  <c r="Q11" i="21"/>
  <c r="Q24" i="30" s="1"/>
  <c r="P9" i="21"/>
  <c r="P22" i="30" s="1"/>
  <c r="Q4" i="21"/>
  <c r="R4" i="21"/>
  <c r="P4" i="21"/>
  <c r="N4" i="21"/>
  <c r="O4" i="21"/>
  <c r="E10" i="21"/>
  <c r="E23" i="30" s="1"/>
  <c r="L11" i="21"/>
  <c r="L24" i="30" s="1"/>
  <c r="L10" i="21"/>
  <c r="L23" i="30" s="1"/>
  <c r="L9" i="21"/>
  <c r="D10" i="21"/>
  <c r="D23" i="30" s="1"/>
  <c r="D22" i="30"/>
  <c r="D11" i="21"/>
  <c r="D24" i="30" s="1"/>
  <c r="G9" i="21"/>
  <c r="G22" i="30" s="1"/>
  <c r="G10" i="21"/>
  <c r="G23" i="30" s="1"/>
  <c r="G11" i="21"/>
  <c r="G24" i="30" s="1"/>
  <c r="I11" i="21"/>
  <c r="I24" i="30" s="1"/>
  <c r="I10" i="21"/>
  <c r="I23" i="30" s="1"/>
  <c r="I9" i="21"/>
  <c r="I22" i="30" s="1"/>
  <c r="M11" i="21"/>
  <c r="M24" i="30" s="1"/>
  <c r="M10" i="21"/>
  <c r="M23" i="30" s="1"/>
  <c r="M9" i="21"/>
  <c r="M22" i="30" s="1"/>
  <c r="S11" i="21"/>
  <c r="S24" i="30" s="1"/>
  <c r="U10" i="21"/>
  <c r="U23" i="30" s="1"/>
  <c r="S9" i="21"/>
  <c r="S22" i="30" s="1"/>
  <c r="V10" i="21"/>
  <c r="V23" i="30" s="1"/>
  <c r="W10" i="21"/>
  <c r="W23" i="30" s="1"/>
  <c r="T10" i="21"/>
  <c r="T23" i="30" s="1"/>
  <c r="T9" i="21"/>
  <c r="T22" i="30" s="1"/>
  <c r="T11" i="21"/>
  <c r="T24" i="30" s="1"/>
  <c r="U9" i="21"/>
  <c r="U22" i="30" s="1"/>
  <c r="U11" i="21"/>
  <c r="U24" i="30" s="1"/>
  <c r="V9" i="21"/>
  <c r="V22" i="30" s="1"/>
  <c r="V11" i="21"/>
  <c r="V24" i="30" s="1"/>
  <c r="W9" i="21"/>
  <c r="W22" i="30" s="1"/>
  <c r="W11" i="21"/>
  <c r="W24" i="30" s="1"/>
  <c r="S10" i="21"/>
  <c r="S23" i="30" s="1"/>
  <c r="V4" i="21"/>
  <c r="W4" i="21"/>
  <c r="S4" i="21"/>
  <c r="U4" i="21"/>
  <c r="T4" i="21"/>
  <c r="I29" i="21" l="1"/>
  <c r="F29" i="21"/>
  <c r="F4" i="8" s="1"/>
  <c r="F5" i="30"/>
  <c r="F17" i="30" s="1"/>
  <c r="L29" i="21"/>
  <c r="K29" i="21"/>
  <c r="K4" i="3" s="1"/>
  <c r="K7" i="3" s="1"/>
  <c r="J21" i="12" s="1"/>
  <c r="K5" i="30"/>
  <c r="K17" i="30" s="1"/>
  <c r="E5" i="30"/>
  <c r="E17" i="30" s="1"/>
  <c r="H5" i="30"/>
  <c r="H17" i="30" s="1"/>
  <c r="M29" i="21"/>
  <c r="M4" i="3" s="1"/>
  <c r="M7" i="3" s="1"/>
  <c r="L21" i="12" s="1"/>
  <c r="M5" i="30"/>
  <c r="M17" i="30" s="1"/>
  <c r="J29" i="21"/>
  <c r="J4" i="3" s="1"/>
  <c r="J7" i="3" s="1"/>
  <c r="I21" i="12" s="1"/>
  <c r="J5" i="30"/>
  <c r="J17" i="30" s="1"/>
  <c r="G5" i="30"/>
  <c r="G17" i="30" s="1"/>
  <c r="T29" i="21"/>
  <c r="T5" i="30"/>
  <c r="T17" i="30" s="1"/>
  <c r="U29" i="21"/>
  <c r="U5" i="30"/>
  <c r="U17" i="30" s="1"/>
  <c r="S29" i="21"/>
  <c r="S5" i="30"/>
  <c r="S17" i="30" s="1"/>
  <c r="W29" i="21"/>
  <c r="W5" i="30"/>
  <c r="W17" i="30" s="1"/>
  <c r="V29" i="21"/>
  <c r="V5" i="30"/>
  <c r="V17" i="30" s="1"/>
  <c r="O29" i="21"/>
  <c r="O5" i="30"/>
  <c r="O17" i="30" s="1"/>
  <c r="N29" i="21"/>
  <c r="N5" i="30"/>
  <c r="N17" i="30" s="1"/>
  <c r="P29" i="21"/>
  <c r="P5" i="30"/>
  <c r="P17" i="30" s="1"/>
  <c r="R29" i="21"/>
  <c r="R5" i="30"/>
  <c r="R17" i="30" s="1"/>
  <c r="Q29" i="21"/>
  <c r="Q5" i="30"/>
  <c r="Q17" i="30" s="1"/>
  <c r="D5" i="30"/>
  <c r="D17" i="30" s="1"/>
  <c r="N15" i="31"/>
  <c r="O14" i="31"/>
  <c r="O15" i="31" s="1"/>
  <c r="E4" i="3"/>
  <c r="E7" i="3" s="1"/>
  <c r="D21" i="12" s="1"/>
  <c r="E4" i="8"/>
  <c r="H4" i="3"/>
  <c r="H7" i="3" s="1"/>
  <c r="G21" i="12" s="1"/>
  <c r="H4" i="8"/>
  <c r="G4" i="3"/>
  <c r="G7" i="3" s="1"/>
  <c r="F21" i="12" s="1"/>
  <c r="G31" i="30" s="1"/>
  <c r="G4" i="8"/>
  <c r="U14" i="21"/>
  <c r="L14" i="21"/>
  <c r="L22" i="30"/>
  <c r="W14" i="21"/>
  <c r="R14" i="21"/>
  <c r="S14" i="21"/>
  <c r="O14" i="21"/>
  <c r="P14" i="21"/>
  <c r="V14" i="21"/>
  <c r="K14" i="21"/>
  <c r="N14" i="21"/>
  <c r="Q14" i="21"/>
  <c r="J14" i="21"/>
  <c r="T14" i="21"/>
  <c r="H14" i="21"/>
  <c r="I14" i="21"/>
  <c r="M14" i="21"/>
  <c r="E14" i="21"/>
  <c r="F14" i="21"/>
  <c r="G14" i="21"/>
  <c r="J31" i="21" l="1"/>
  <c r="J33" i="21" s="1"/>
  <c r="G31" i="21"/>
  <c r="G9" i="3" s="1"/>
  <c r="W31" i="21"/>
  <c r="W33" i="21" s="1"/>
  <c r="F31" i="21"/>
  <c r="F33" i="21" s="1"/>
  <c r="E31" i="21"/>
  <c r="E6" i="8" s="1"/>
  <c r="E8" i="8" s="1"/>
  <c r="K31" i="21"/>
  <c r="K6" i="8" s="1"/>
  <c r="L31" i="21"/>
  <c r="L6" i="8" s="1"/>
  <c r="Q31" i="21"/>
  <c r="Q9" i="3" s="1"/>
  <c r="N31" i="21"/>
  <c r="N33" i="21" s="1"/>
  <c r="M31" i="21"/>
  <c r="M6" i="8" s="1"/>
  <c r="U31" i="21"/>
  <c r="U6" i="8" s="1"/>
  <c r="T31" i="21"/>
  <c r="T33" i="21" s="1"/>
  <c r="V31" i="21"/>
  <c r="V33" i="21" s="1"/>
  <c r="I31" i="21"/>
  <c r="I33" i="21" s="1"/>
  <c r="P31" i="21"/>
  <c r="P33" i="21" s="1"/>
  <c r="S31" i="21"/>
  <c r="S9" i="3" s="1"/>
  <c r="R31" i="21"/>
  <c r="R33" i="21" s="1"/>
  <c r="H31" i="21"/>
  <c r="H33" i="21" s="1"/>
  <c r="O31" i="21"/>
  <c r="O9" i="3" s="1"/>
  <c r="E31" i="30"/>
  <c r="H31" i="30"/>
  <c r="F4" i="3"/>
  <c r="F7" i="3" s="1"/>
  <c r="E21" i="12" s="1"/>
  <c r="F31" i="30" s="1"/>
  <c r="M31" i="30"/>
  <c r="I4" i="8"/>
  <c r="I4" i="3"/>
  <c r="I7" i="3" s="1"/>
  <c r="H21" i="12" s="1"/>
  <c r="I31" i="30" s="1"/>
  <c r="K4" i="8"/>
  <c r="J31" i="30"/>
  <c r="K31" i="30"/>
  <c r="L4" i="8"/>
  <c r="L4" i="3"/>
  <c r="L7" i="3" s="1"/>
  <c r="K21" i="12" s="1"/>
  <c r="L31" i="30" s="1"/>
  <c r="M4" i="8"/>
  <c r="J4" i="8"/>
  <c r="D4" i="3"/>
  <c r="D7" i="3" s="1"/>
  <c r="D4" i="8"/>
  <c r="Q4" i="3"/>
  <c r="Q7" i="3" s="1"/>
  <c r="P21" i="12" s="1"/>
  <c r="Q31" i="30" s="1"/>
  <c r="Q4" i="8"/>
  <c r="R4" i="3"/>
  <c r="R7" i="3" s="1"/>
  <c r="Q21" i="12" s="1"/>
  <c r="R31" i="30" s="1"/>
  <c r="R4" i="8"/>
  <c r="P4" i="3"/>
  <c r="P7" i="3" s="1"/>
  <c r="O21" i="12" s="1"/>
  <c r="P31" i="30" s="1"/>
  <c r="P4" i="8"/>
  <c r="N4" i="3"/>
  <c r="N7" i="3" s="1"/>
  <c r="M21" i="12" s="1"/>
  <c r="N31" i="30" s="1"/>
  <c r="N4" i="8"/>
  <c r="O4" i="3"/>
  <c r="O7" i="3" s="1"/>
  <c r="O4" i="8"/>
  <c r="V4" i="3"/>
  <c r="V7" i="3" s="1"/>
  <c r="U21" i="12" s="1"/>
  <c r="V31" i="30" s="1"/>
  <c r="V4" i="8"/>
  <c r="W4" i="3"/>
  <c r="W7" i="3" s="1"/>
  <c r="V21" i="12" s="1"/>
  <c r="W31" i="30" s="1"/>
  <c r="W4" i="8"/>
  <c r="S4" i="3"/>
  <c r="S7" i="3" s="1"/>
  <c r="R21" i="12" s="1"/>
  <c r="S31" i="30" s="1"/>
  <c r="S4" i="8"/>
  <c r="U4" i="3"/>
  <c r="U7" i="3" s="1"/>
  <c r="T21" i="12" s="1"/>
  <c r="U31" i="30" s="1"/>
  <c r="U4" i="8"/>
  <c r="T4" i="3"/>
  <c r="T7" i="3" s="1"/>
  <c r="S21" i="12" s="1"/>
  <c r="T31" i="30" s="1"/>
  <c r="T4" i="8"/>
  <c r="O6" i="8"/>
  <c r="W6" i="8" l="1"/>
  <c r="W10" i="8" s="1"/>
  <c r="W9" i="3"/>
  <c r="U9" i="3"/>
  <c r="G6" i="8"/>
  <c r="G8" i="8" s="1"/>
  <c r="G33" i="21"/>
  <c r="K9" i="3"/>
  <c r="K33" i="21"/>
  <c r="E33" i="21"/>
  <c r="N21" i="12"/>
  <c r="O31" i="30" s="1"/>
  <c r="P9" i="3"/>
  <c r="L9" i="3"/>
  <c r="M33" i="21"/>
  <c r="I6" i="8"/>
  <c r="I10" i="8" s="1"/>
  <c r="H6" i="8"/>
  <c r="H8" i="8" s="1"/>
  <c r="P6" i="8"/>
  <c r="P8" i="8" s="1"/>
  <c r="O33" i="21"/>
  <c r="H9" i="3"/>
  <c r="R6" i="8"/>
  <c r="R8" i="8" s="1"/>
  <c r="S6" i="8"/>
  <c r="S8" i="8" s="1"/>
  <c r="M9" i="3"/>
  <c r="R9" i="3"/>
  <c r="L33" i="21"/>
  <c r="I9" i="3"/>
  <c r="N6" i="8"/>
  <c r="N10" i="8" s="1"/>
  <c r="V9" i="3"/>
  <c r="N9" i="3"/>
  <c r="J6" i="8"/>
  <c r="J10" i="8" s="1"/>
  <c r="V6" i="8"/>
  <c r="V10" i="8" s="1"/>
  <c r="E9" i="3"/>
  <c r="S33" i="21"/>
  <c r="J9" i="3"/>
  <c r="U33" i="21"/>
  <c r="T9" i="3"/>
  <c r="Q6" i="8"/>
  <c r="Q8" i="8" s="1"/>
  <c r="F9" i="3"/>
  <c r="Q33" i="21"/>
  <c r="T6" i="8"/>
  <c r="T8" i="8" s="1"/>
  <c r="F6" i="8"/>
  <c r="F8" i="8" s="1"/>
  <c r="E10" i="8"/>
  <c r="C21" i="12"/>
  <c r="U8" i="8"/>
  <c r="U10" i="8"/>
  <c r="O10" i="8"/>
  <c r="M10" i="8"/>
  <c r="L10" i="8"/>
  <c r="K10" i="8"/>
  <c r="K8" i="8"/>
  <c r="M8" i="8"/>
  <c r="L8" i="8"/>
  <c r="O8" i="8"/>
  <c r="P10" i="8" l="1"/>
  <c r="W8" i="8"/>
  <c r="G10" i="8"/>
  <c r="N8" i="8"/>
  <c r="H10" i="8"/>
  <c r="J8" i="8"/>
  <c r="Q10" i="8"/>
  <c r="R10" i="8"/>
  <c r="V8" i="8"/>
  <c r="S10" i="8"/>
  <c r="I8" i="8"/>
  <c r="T10" i="8"/>
  <c r="F10" i="8"/>
  <c r="D31" i="30"/>
  <c r="D21" i="30"/>
  <c r="E25" i="30"/>
  <c r="F25" i="30"/>
  <c r="D14" i="21" l="1"/>
  <c r="G25" i="30"/>
  <c r="D31" i="21" l="1"/>
  <c r="D6" i="8" s="1"/>
  <c r="D8" i="8" s="1"/>
  <c r="D9" i="3" l="1"/>
  <c r="D10" i="8"/>
  <c r="D33" i="21"/>
  <c r="C28" i="12"/>
  <c r="C31" i="12" s="1"/>
  <c r="C30" i="12" s="1"/>
  <c r="C33" i="12" s="1"/>
  <c r="D13" i="31"/>
  <c r="Q46" i="30" l="1"/>
  <c r="S46" i="30"/>
  <c r="P46" i="30"/>
  <c r="U46" i="30"/>
  <c r="K46" i="30"/>
  <c r="H46" i="30"/>
  <c r="M46" i="30"/>
  <c r="J46" i="30"/>
  <c r="G46" i="30"/>
  <c r="E46" i="30"/>
  <c r="V46" i="30"/>
  <c r="O46" i="30"/>
  <c r="L46" i="30"/>
  <c r="T46" i="30"/>
  <c r="R46" i="30"/>
  <c r="I46" i="30"/>
  <c r="D46" i="30"/>
  <c r="W46" i="30"/>
  <c r="N46" i="30"/>
  <c r="F46" i="30"/>
  <c r="D38" i="30"/>
  <c r="D13" i="3"/>
  <c r="G12" i="31"/>
  <c r="D14" i="8" l="1"/>
  <c r="D16" i="8" s="1"/>
  <c r="D10" i="3"/>
  <c r="D15" i="3" s="1"/>
  <c r="D39" i="30"/>
  <c r="D49" i="30" s="1"/>
  <c r="H12" i="31"/>
  <c r="G13" i="31"/>
  <c r="D28" i="12" s="1"/>
  <c r="D31" i="12" s="1"/>
  <c r="D30" i="12" s="1"/>
  <c r="D51" i="30" l="1"/>
  <c r="E13" i="3"/>
  <c r="E38" i="30"/>
  <c r="I12" i="31"/>
  <c r="H13" i="31"/>
  <c r="E28" i="12" s="1"/>
  <c r="E31" i="12" s="1"/>
  <c r="E30" i="12" s="1"/>
  <c r="D33" i="12" l="1"/>
  <c r="E10" i="3" s="1"/>
  <c r="E15" i="3" s="1"/>
  <c r="E33" i="12"/>
  <c r="F10" i="3" s="1"/>
  <c r="D19" i="8"/>
  <c r="E2" i="30"/>
  <c r="J12" i="31"/>
  <c r="I13" i="31"/>
  <c r="F28" i="12" s="1"/>
  <c r="F31" i="12" s="1"/>
  <c r="F30" i="12" s="1"/>
  <c r="E39" i="30"/>
  <c r="E49" i="30" s="1"/>
  <c r="F38" i="30"/>
  <c r="F13" i="3"/>
  <c r="E14" i="8" l="1"/>
  <c r="E16" i="8" s="1"/>
  <c r="F33" i="12"/>
  <c r="E51" i="30"/>
  <c r="F2" i="30" s="1"/>
  <c r="F15" i="3"/>
  <c r="F39" i="30"/>
  <c r="F49" i="30" s="1"/>
  <c r="G13" i="3"/>
  <c r="G38" i="30"/>
  <c r="F14" i="8"/>
  <c r="F16" i="8" s="1"/>
  <c r="J13" i="31"/>
  <c r="G28" i="12" s="1"/>
  <c r="K12" i="31"/>
  <c r="G31" i="12" l="1"/>
  <c r="G30" i="12" s="1"/>
  <c r="G33" i="12" s="1"/>
  <c r="G14" i="8"/>
  <c r="G16" i="8" s="1"/>
  <c r="G10" i="3"/>
  <c r="G15" i="3" s="1"/>
  <c r="E19" i="8"/>
  <c r="G39" i="30"/>
  <c r="G49" i="30" s="1"/>
  <c r="K13" i="31"/>
  <c r="H28" i="12" s="1"/>
  <c r="H31" i="12" s="1"/>
  <c r="H30" i="12" s="1"/>
  <c r="L12" i="31"/>
  <c r="H13" i="3"/>
  <c r="H38" i="30"/>
  <c r="F51" i="30"/>
  <c r="G2" i="30" s="1"/>
  <c r="H10" i="3" l="1"/>
  <c r="H15" i="3" s="1"/>
  <c r="H14" i="8"/>
  <c r="H16" i="8" s="1"/>
  <c r="H33" i="12"/>
  <c r="I10" i="3" s="1"/>
  <c r="M12" i="31"/>
  <c r="L13" i="31"/>
  <c r="I28" i="12" s="1"/>
  <c r="I31" i="12" s="1"/>
  <c r="I30" i="12" s="1"/>
  <c r="F19" i="8"/>
  <c r="G51" i="30"/>
  <c r="H2" i="30" s="1"/>
  <c r="I38" i="30"/>
  <c r="I13" i="3"/>
  <c r="H39" i="30"/>
  <c r="H49" i="30" s="1"/>
  <c r="I33" i="12" l="1"/>
  <c r="I15" i="3"/>
  <c r="I39" i="30"/>
  <c r="I49" i="30" s="1"/>
  <c r="J38" i="30"/>
  <c r="J13" i="3"/>
  <c r="G19" i="8"/>
  <c r="H51" i="30"/>
  <c r="I2" i="30" s="1"/>
  <c r="I14" i="8"/>
  <c r="I16" i="8" s="1"/>
  <c r="M13" i="31"/>
  <c r="J28" i="12" s="1"/>
  <c r="J31" i="12" s="1"/>
  <c r="J30" i="12" s="1"/>
  <c r="N12" i="31"/>
  <c r="J14" i="8" l="1"/>
  <c r="J16" i="8" s="1"/>
  <c r="J10" i="3"/>
  <c r="J15" i="3" s="1"/>
  <c r="J33" i="12"/>
  <c r="K38" i="30"/>
  <c r="K13" i="3"/>
  <c r="I51" i="30"/>
  <c r="J2" i="30" s="1"/>
  <c r="H19" i="8"/>
  <c r="J39" i="30"/>
  <c r="J49" i="30" s="1"/>
  <c r="N13" i="31"/>
  <c r="K28" i="12" s="1"/>
  <c r="K31" i="12" s="1"/>
  <c r="K30" i="12" s="1"/>
  <c r="O12" i="31"/>
  <c r="K14" i="8" l="1"/>
  <c r="K16" i="8" s="1"/>
  <c r="K10" i="3"/>
  <c r="K15" i="3" s="1"/>
  <c r="K33" i="12"/>
  <c r="L10" i="3" s="1"/>
  <c r="O13" i="31"/>
  <c r="L28" i="12" s="1"/>
  <c r="L31" i="12" s="1"/>
  <c r="L30" i="12" s="1"/>
  <c r="P12" i="31"/>
  <c r="K39" i="30"/>
  <c r="K49" i="30" s="1"/>
  <c r="I19" i="8"/>
  <c r="J51" i="30"/>
  <c r="K2" i="30" s="1"/>
  <c r="L38" i="30"/>
  <c r="L13" i="3"/>
  <c r="L33" i="12" l="1"/>
  <c r="M10" i="3" s="1"/>
  <c r="J19" i="8"/>
  <c r="K51" i="30"/>
  <c r="L2" i="30" s="1"/>
  <c r="L15" i="3"/>
  <c r="L39" i="30"/>
  <c r="L49" i="30" s="1"/>
  <c r="P13" i="31"/>
  <c r="M28" i="12" s="1"/>
  <c r="M31" i="12" s="1"/>
  <c r="M30" i="12" s="1"/>
  <c r="Q12" i="31"/>
  <c r="L14" i="8"/>
  <c r="L16" i="8" s="1"/>
  <c r="M13" i="3"/>
  <c r="M38" i="30"/>
  <c r="M33" i="12" l="1"/>
  <c r="R12" i="31"/>
  <c r="Q13" i="31"/>
  <c r="N28" i="12" s="1"/>
  <c r="N31" i="12" s="1"/>
  <c r="N30" i="12" s="1"/>
  <c r="N38" i="30"/>
  <c r="N13" i="3"/>
  <c r="M39" i="30"/>
  <c r="M49" i="30" s="1"/>
  <c r="M15" i="3"/>
  <c r="K19" i="8"/>
  <c r="L51" i="30"/>
  <c r="M2" i="30" s="1"/>
  <c r="M14" i="8"/>
  <c r="M16" i="8" s="1"/>
  <c r="N14" i="8" l="1"/>
  <c r="N16" i="8" s="1"/>
  <c r="N10" i="3"/>
  <c r="N15" i="3" s="1"/>
  <c r="N33" i="12"/>
  <c r="O13" i="3"/>
  <c r="O38" i="30"/>
  <c r="N39" i="30"/>
  <c r="N49" i="30" s="1"/>
  <c r="M51" i="30"/>
  <c r="L19" i="8"/>
  <c r="S12" i="31"/>
  <c r="R13" i="31"/>
  <c r="O28" i="12" s="1"/>
  <c r="O31" i="12" s="1"/>
  <c r="O30" i="12" s="1"/>
  <c r="O14" i="8" l="1"/>
  <c r="O16" i="8" s="1"/>
  <c r="O10" i="3"/>
  <c r="O15" i="3" s="1"/>
  <c r="O33" i="12"/>
  <c r="N2" i="30"/>
  <c r="N51" i="30" s="1"/>
  <c r="M19" i="8"/>
  <c r="O39" i="30"/>
  <c r="O49" i="30" s="1"/>
  <c r="P13" i="3"/>
  <c r="P38" i="30"/>
  <c r="T12" i="31"/>
  <c r="S13" i="31"/>
  <c r="P28" i="12" s="1"/>
  <c r="P31" i="12" s="1"/>
  <c r="P30" i="12" s="1"/>
  <c r="P14" i="8" l="1"/>
  <c r="P16" i="8" s="1"/>
  <c r="P10" i="3"/>
  <c r="P15" i="3" s="1"/>
  <c r="P33" i="12"/>
  <c r="P39" i="30"/>
  <c r="P49" i="30" s="1"/>
  <c r="Q38" i="30"/>
  <c r="Q13" i="3"/>
  <c r="U12" i="31"/>
  <c r="T13" i="31"/>
  <c r="Q28" i="12" s="1"/>
  <c r="Q31" i="12" s="1"/>
  <c r="Q30" i="12" s="1"/>
  <c r="N19" i="8"/>
  <c r="O2" i="30"/>
  <c r="O51" i="30" s="1"/>
  <c r="Q14" i="8" l="1"/>
  <c r="Q16" i="8" s="1"/>
  <c r="Q10" i="3"/>
  <c r="Q15" i="3" s="1"/>
  <c r="Q33" i="12"/>
  <c r="R13" i="3"/>
  <c r="R38" i="30"/>
  <c r="O19" i="8"/>
  <c r="P2" i="30"/>
  <c r="P51" i="30" s="1"/>
  <c r="V12" i="31"/>
  <c r="U13" i="31"/>
  <c r="R28" i="12" s="1"/>
  <c r="R31" i="12" s="1"/>
  <c r="R30" i="12" s="1"/>
  <c r="Q39" i="30"/>
  <c r="Q49" i="30" s="1"/>
  <c r="R14" i="8" l="1"/>
  <c r="R16" i="8" s="1"/>
  <c r="R10" i="3"/>
  <c r="R15" i="3" s="1"/>
  <c r="R33" i="12"/>
  <c r="S13" i="3"/>
  <c r="S38" i="30"/>
  <c r="Q2" i="30"/>
  <c r="Q51" i="30" s="1"/>
  <c r="P19" i="8"/>
  <c r="V13" i="31"/>
  <c r="S28" i="12" s="1"/>
  <c r="S31" i="12" s="1"/>
  <c r="S30" i="12" s="1"/>
  <c r="W12" i="31"/>
  <c r="R39" i="30"/>
  <c r="R49" i="30" s="1"/>
  <c r="S14" i="8" l="1"/>
  <c r="S16" i="8" s="1"/>
  <c r="S10" i="3"/>
  <c r="S15" i="3" s="1"/>
  <c r="S33" i="12"/>
  <c r="T38" i="30"/>
  <c r="T13" i="3"/>
  <c r="R2" i="30"/>
  <c r="R51" i="30" s="1"/>
  <c r="Q19" i="8"/>
  <c r="S39" i="30"/>
  <c r="S49" i="30" s="1"/>
  <c r="X12" i="31"/>
  <c r="W13" i="31"/>
  <c r="T28" i="12" s="1"/>
  <c r="T31" i="12" s="1"/>
  <c r="T30" i="12" s="1"/>
  <c r="T14" i="8" l="1"/>
  <c r="T16" i="8" s="1"/>
  <c r="T10" i="3"/>
  <c r="T15" i="3" s="1"/>
  <c r="T33" i="12"/>
  <c r="U38" i="30"/>
  <c r="U13" i="3"/>
  <c r="R19" i="8"/>
  <c r="S2" i="30"/>
  <c r="S51" i="30" s="1"/>
  <c r="Y12" i="31"/>
  <c r="Y13" i="31" s="1"/>
  <c r="V28" i="12" s="1"/>
  <c r="V31" i="12" s="1"/>
  <c r="V30" i="12" s="1"/>
  <c r="X13" i="31"/>
  <c r="U28" i="12" s="1"/>
  <c r="U31" i="12" s="1"/>
  <c r="U30" i="12" s="1"/>
  <c r="T39" i="30"/>
  <c r="T49" i="30" s="1"/>
  <c r="U14" i="8" l="1"/>
  <c r="U16" i="8" s="1"/>
  <c r="U10" i="3"/>
  <c r="U15" i="3" s="1"/>
  <c r="V33" i="12"/>
  <c r="U33" i="12"/>
  <c r="S19" i="8"/>
  <c r="T2" i="30"/>
  <c r="T51" i="30" s="1"/>
  <c r="W13" i="3"/>
  <c r="W38" i="30"/>
  <c r="U39" i="30"/>
  <c r="U49" i="30" s="1"/>
  <c r="V13" i="3"/>
  <c r="V38" i="30"/>
  <c r="V14" i="8" l="1"/>
  <c r="V16" i="8" s="1"/>
  <c r="V10" i="3"/>
  <c r="V15" i="3" s="1"/>
  <c r="W14" i="8"/>
  <c r="W16" i="8" s="1"/>
  <c r="W10" i="3"/>
  <c r="W15" i="3" s="1"/>
  <c r="W39" i="30"/>
  <c r="W49" i="30" s="1"/>
  <c r="T19" i="8"/>
  <c r="U2" i="30"/>
  <c r="U51" i="30" s="1"/>
  <c r="V39" i="30"/>
  <c r="V49" i="30" s="1"/>
  <c r="U19" i="8" l="1"/>
  <c r="V2" i="30"/>
  <c r="V51" i="30" s="1"/>
  <c r="W2" i="30" l="1"/>
  <c r="W51" i="30" s="1"/>
  <c r="W19" i="8" s="1"/>
  <c r="V19" i="8"/>
</calcChain>
</file>

<file path=xl/sharedStrings.xml><?xml version="1.0" encoding="utf-8"?>
<sst xmlns="http://schemas.openxmlformats.org/spreadsheetml/2006/main" count="1199" uniqueCount="698">
  <si>
    <t>Jaar</t>
  </si>
  <si>
    <t>Jr 11/15</t>
  </si>
  <si>
    <t>Jr 16/20</t>
  </si>
  <si>
    <t>Jr 21/50</t>
  </si>
  <si>
    <t>Directe opbrengsten</t>
  </si>
  <si>
    <t>Oogstpercentage</t>
  </si>
  <si>
    <t>Verdeling klasse A/B</t>
  </si>
  <si>
    <t>Analyse prijs A</t>
  </si>
  <si>
    <t>Berekening prijs B</t>
  </si>
  <si>
    <t>Effect grondsoort</t>
  </si>
  <si>
    <t>Aantal workshops per jaar</t>
  </si>
  <si>
    <t>Prijs per persoon per workshop</t>
  </si>
  <si>
    <t>Gem. personen per workshop</t>
  </si>
  <si>
    <t xml:space="preserve">  </t>
  </si>
  <si>
    <t>Rondleidingen per jaar</t>
  </si>
  <si>
    <t>Prijs persoon per rondleiding</t>
  </si>
  <si>
    <t>Gem. personen per rondleiding</t>
  </si>
  <si>
    <t>Evenementen per jaar</t>
  </si>
  <si>
    <t xml:space="preserve">Gem. prijs per evenement </t>
  </si>
  <si>
    <t xml:space="preserve">Subsidies </t>
  </si>
  <si>
    <t>Per ha</t>
  </si>
  <si>
    <t>Ton per ha</t>
  </si>
  <si>
    <t>Co2 vergoeding per ton</t>
  </si>
  <si>
    <t>Water retentie per m3</t>
  </si>
  <si>
    <t>M3 per ha</t>
  </si>
  <si>
    <t>Overige inkomsten</t>
  </si>
  <si>
    <t>Totaal</t>
  </si>
  <si>
    <t>Directe kosten</t>
  </si>
  <si>
    <t>Verpakkingsmateriaal</t>
  </si>
  <si>
    <t xml:space="preserve">per kg </t>
  </si>
  <si>
    <t xml:space="preserve">Transport </t>
  </si>
  <si>
    <t xml:space="preserve">Opslag </t>
  </si>
  <si>
    <t xml:space="preserve">Inboeting na aanplant </t>
  </si>
  <si>
    <t>Van totale aanplant</t>
  </si>
  <si>
    <t xml:space="preserve">Uur per jaar </t>
  </si>
  <si>
    <t xml:space="preserve">Aanleg </t>
  </si>
  <si>
    <t>Uur per jaar</t>
  </si>
  <si>
    <t xml:space="preserve">Prijs per uur </t>
  </si>
  <si>
    <t xml:space="preserve">Schouw en inspectie </t>
  </si>
  <si>
    <t>Oogsten</t>
  </si>
  <si>
    <t>(groen) Onderhoud</t>
  </si>
  <si>
    <t xml:space="preserve">Organisatie &amp; logistiek </t>
  </si>
  <si>
    <t>Rondleidingen</t>
  </si>
  <si>
    <t xml:space="preserve">Evenementen </t>
  </si>
  <si>
    <t xml:space="preserve">Workshops </t>
  </si>
  <si>
    <t>Indirecte kosten</t>
  </si>
  <si>
    <t>Pacht Per Ha</t>
  </si>
  <si>
    <t xml:space="preserve">Certificeringen </t>
  </si>
  <si>
    <t xml:space="preserve">Website, logo &amp; design </t>
  </si>
  <si>
    <t>Marketing &amp; verkoop</t>
  </si>
  <si>
    <t xml:space="preserve">% van de omzet </t>
  </si>
  <si>
    <t>Vaste lasten</t>
  </si>
  <si>
    <t>Advies</t>
  </si>
  <si>
    <t>Onderhoud</t>
  </si>
  <si>
    <t>Van totale afschrijving</t>
  </si>
  <si>
    <t>Overige uitbestedingen</t>
  </si>
  <si>
    <t xml:space="preserve">Verzekeringen </t>
  </si>
  <si>
    <t xml:space="preserve">Onvoorziene kosten </t>
  </si>
  <si>
    <t>% van totale kosten</t>
  </si>
  <si>
    <t xml:space="preserve">Financieringsmogelijkheden </t>
  </si>
  <si>
    <t xml:space="preserve">Rente </t>
  </si>
  <si>
    <t xml:space="preserve">Lang vreemd vermogen </t>
  </si>
  <si>
    <t xml:space="preserve">Kort vreemd vermogen </t>
  </si>
  <si>
    <t>Investeringen totaal</t>
  </si>
  <si>
    <t>Aankoop</t>
  </si>
  <si>
    <t xml:space="preserve">Restwaarde </t>
  </si>
  <si>
    <t>Levensduur</t>
  </si>
  <si>
    <t>Plantgoed kort</t>
  </si>
  <si>
    <t>Plantgoed lang</t>
  </si>
  <si>
    <t xml:space="preserve">Grondverzet </t>
  </si>
  <si>
    <t xml:space="preserve">Ontwerp </t>
  </si>
  <si>
    <t>Infrastructuur (paden)</t>
  </si>
  <si>
    <t xml:space="preserve">Machines </t>
  </si>
  <si>
    <t>Gereedschappen</t>
  </si>
  <si>
    <t xml:space="preserve">Teeltondersteunende middelen </t>
  </si>
  <si>
    <t xml:space="preserve">Gebouwen </t>
  </si>
  <si>
    <t xml:space="preserve">Overig </t>
  </si>
  <si>
    <t xml:space="preserve">Jaar </t>
  </si>
  <si>
    <t>Totaal directe kosten</t>
  </si>
  <si>
    <t xml:space="preserve">Totale indirecte kosten </t>
  </si>
  <si>
    <t>Prijs per kg klasse A</t>
  </si>
  <si>
    <t xml:space="preserve">Kwaliteit </t>
  </si>
  <si>
    <t xml:space="preserve">Totale opbrengste per plant in Euro </t>
  </si>
  <si>
    <t>Wetenschappelijke naam</t>
  </si>
  <si>
    <t xml:space="preserve">Variateit </t>
  </si>
  <si>
    <t>Nederlandse naam</t>
  </si>
  <si>
    <t>Functie</t>
  </si>
  <si>
    <t>11/15 jr</t>
  </si>
  <si>
    <t>16/20 jr</t>
  </si>
  <si>
    <t>Oogst %</t>
  </si>
  <si>
    <t>11/15jr</t>
  </si>
  <si>
    <t>Acer campestre</t>
  </si>
  <si>
    <t>Veldesdoorn</t>
  </si>
  <si>
    <t>klimboom</t>
  </si>
  <si>
    <t>Acer saccharum</t>
  </si>
  <si>
    <t>Suikeresdoorn</t>
  </si>
  <si>
    <t>boomsap</t>
  </si>
  <si>
    <t>Actinidia arguta</t>
  </si>
  <si>
    <t>Issai 15</t>
  </si>
  <si>
    <t>Kiwibes</t>
  </si>
  <si>
    <t>kiwibes</t>
  </si>
  <si>
    <t>Allium Ursinum</t>
  </si>
  <si>
    <t>daslook</t>
  </si>
  <si>
    <t>blad</t>
  </si>
  <si>
    <t>Alnus cordata</t>
  </si>
  <si>
    <t>Harbladige els</t>
  </si>
  <si>
    <t>stikstofbinder</t>
  </si>
  <si>
    <t>Alnus glutinosa</t>
  </si>
  <si>
    <t>Alnus incana</t>
  </si>
  <si>
    <t>Amelanchier lamarckii</t>
  </si>
  <si>
    <t>Krentenboompje</t>
  </si>
  <si>
    <t>krenten bes</t>
  </si>
  <si>
    <t>Amorpha fruticosa</t>
  </si>
  <si>
    <t>??</t>
  </si>
  <si>
    <t>Aronia spp.</t>
  </si>
  <si>
    <t>Appelbes</t>
  </si>
  <si>
    <t>appelbes</t>
  </si>
  <si>
    <t>Asimina triloba</t>
  </si>
  <si>
    <t>Pawpaw</t>
  </si>
  <si>
    <t>pawpaw vrucht</t>
  </si>
  <si>
    <t>Berberis aristata</t>
  </si>
  <si>
    <t>chitra</t>
  </si>
  <si>
    <t>vrucht</t>
  </si>
  <si>
    <t>Carya illinoiensis</t>
  </si>
  <si>
    <t>pecanoot</t>
  </si>
  <si>
    <t>noot</t>
  </si>
  <si>
    <t>Carya spp</t>
  </si>
  <si>
    <t>hickorynoot</t>
  </si>
  <si>
    <t>Castanea mollissima</t>
  </si>
  <si>
    <t>Chinese kastanje</t>
  </si>
  <si>
    <t>kastanje</t>
  </si>
  <si>
    <t>Castanea sativa</t>
  </si>
  <si>
    <t>Tamme kastanje</t>
  </si>
  <si>
    <t>Casteana Pumiles</t>
  </si>
  <si>
    <t>Chinkapin</t>
  </si>
  <si>
    <t>noten</t>
  </si>
  <si>
    <t>Cercis siliquastrum</t>
  </si>
  <si>
    <t>judasboom</t>
  </si>
  <si>
    <t>zaad en bloem</t>
  </si>
  <si>
    <t>Chaenomeles cathayensis</t>
  </si>
  <si>
    <t>Chinese kwee</t>
  </si>
  <si>
    <t>kwee vrucht</t>
  </si>
  <si>
    <t>Japanse kwee</t>
  </si>
  <si>
    <t>Cornus kousa</t>
  </si>
  <si>
    <t>Chinese kornoelje</t>
  </si>
  <si>
    <t>Cornus mas</t>
  </si>
  <si>
    <t>Jolico</t>
  </si>
  <si>
    <t>Gele kornoelje</t>
  </si>
  <si>
    <t>Corylus avellana</t>
  </si>
  <si>
    <t>Hazelaar</t>
  </si>
  <si>
    <t>hazelnoot</t>
  </si>
  <si>
    <t>Crataegus persimilis</t>
  </si>
  <si>
    <t>Grootvruchtmeidoorn</t>
  </si>
  <si>
    <t>meidoornvrucht</t>
  </si>
  <si>
    <t>Crataegus pinnatifida</t>
  </si>
  <si>
    <t>Cydonia oblonga (sept)</t>
  </si>
  <si>
    <t>Kweepeer (sept)</t>
  </si>
  <si>
    <t>kweepeer</t>
  </si>
  <si>
    <t>Diospyros virginiana</t>
  </si>
  <si>
    <t>Persimoen, Kaki</t>
  </si>
  <si>
    <t>bessen</t>
  </si>
  <si>
    <t>Elaeagnus umbellata</t>
  </si>
  <si>
    <t>Herfstolijfwilg</t>
  </si>
  <si>
    <t>olijfwilgbes</t>
  </si>
  <si>
    <t>Ficus carica</t>
  </si>
  <si>
    <t>Brown Turkey</t>
  </si>
  <si>
    <t>vijgen</t>
  </si>
  <si>
    <t>Ginkgo Biloba</t>
  </si>
  <si>
    <t>Halesia carolina</t>
  </si>
  <si>
    <t>Sneeuwklokjesboom</t>
  </si>
  <si>
    <t>vrucht??</t>
  </si>
  <si>
    <t>Hemercallis</t>
  </si>
  <si>
    <t>daglelie</t>
  </si>
  <si>
    <t>bloemen</t>
  </si>
  <si>
    <t>Hibiscus syriacus</t>
  </si>
  <si>
    <t>Marina</t>
  </si>
  <si>
    <t>Hibiscus, Altheastruik</t>
  </si>
  <si>
    <t>Hippophae rhamnoides</t>
  </si>
  <si>
    <t>Pollmix (M)</t>
  </si>
  <si>
    <t>Duindoorn</t>
  </si>
  <si>
    <t>Hydrangea serrata</t>
  </si>
  <si>
    <t>Juglans ailantifolia</t>
  </si>
  <si>
    <t>Japanse walnoot (hartnoot)</t>
  </si>
  <si>
    <t>hartnoot</t>
  </si>
  <si>
    <t>Juglans cinerea</t>
  </si>
  <si>
    <t>Beckwith</t>
  </si>
  <si>
    <t>Witte walnoot, boternoot</t>
  </si>
  <si>
    <t>boternoot</t>
  </si>
  <si>
    <t>Juglans nigra</t>
  </si>
  <si>
    <t>Bicentennial</t>
  </si>
  <si>
    <t>Zwarte walnoot</t>
  </si>
  <si>
    <t>zwarte walnoot</t>
  </si>
  <si>
    <t>Juglans regia</t>
  </si>
  <si>
    <t>Broadview</t>
  </si>
  <si>
    <t>Walnoot</t>
  </si>
  <si>
    <t>walnoot</t>
  </si>
  <si>
    <t>Lonicera caerulea</t>
  </si>
  <si>
    <t>Kamtschatica</t>
  </si>
  <si>
    <t>Honingbes</t>
  </si>
  <si>
    <t>honingbes</t>
  </si>
  <si>
    <t>lonicera caerulea (juli)</t>
  </si>
  <si>
    <t>Blue Velvet</t>
  </si>
  <si>
    <t>Lycium barbarum</t>
  </si>
  <si>
    <t>goijbes</t>
  </si>
  <si>
    <t>gojibes</t>
  </si>
  <si>
    <t>Magnolia x soulangeana</t>
  </si>
  <si>
    <t>Magnolia, beverboom</t>
  </si>
  <si>
    <t>Mahonia aquifolium</t>
  </si>
  <si>
    <t>Smaragd</t>
  </si>
  <si>
    <t>Mahonie</t>
  </si>
  <si>
    <t>Malus domestica (Bewaar)</t>
  </si>
  <si>
    <t xml:space="preserve">appel </t>
  </si>
  <si>
    <t>Malus domestica (Hand)</t>
  </si>
  <si>
    <t>Malus domestica (Laat)</t>
  </si>
  <si>
    <t>Appel (laat)</t>
  </si>
  <si>
    <t>Malus domestica (Midden)</t>
  </si>
  <si>
    <t>Appel (midden)</t>
  </si>
  <si>
    <t>Malus domestica (Vroeg)</t>
  </si>
  <si>
    <t>Appel (vroeg)</t>
  </si>
  <si>
    <t xml:space="preserve">Mespilus germanica </t>
  </si>
  <si>
    <t>Nothingham</t>
  </si>
  <si>
    <t>Mispel</t>
  </si>
  <si>
    <t>Myrica gale</t>
  </si>
  <si>
    <t>Wilde gagel</t>
  </si>
  <si>
    <t>Myrica pensylvanica</t>
  </si>
  <si>
    <t>Wasgagel</t>
  </si>
  <si>
    <t>Paulownia tomentosa</t>
  </si>
  <si>
    <t>Phyllostachus bissetii 80</t>
  </si>
  <si>
    <t>Aurea 80</t>
  </si>
  <si>
    <t>Eetbare bamboe</t>
  </si>
  <si>
    <t>scheuten</t>
  </si>
  <si>
    <t>Pinus Koraiensis</t>
  </si>
  <si>
    <t>pijnboompitten</t>
  </si>
  <si>
    <t>Populus canadensis</t>
  </si>
  <si>
    <t>Koster</t>
  </si>
  <si>
    <t>Populier</t>
  </si>
  <si>
    <t>Prunus armeniaca</t>
  </si>
  <si>
    <t>Goldcot</t>
  </si>
  <si>
    <t>Abrikoos</t>
  </si>
  <si>
    <t>zoete kers</t>
  </si>
  <si>
    <t>kersen</t>
  </si>
  <si>
    <t>Prunus domestica</t>
  </si>
  <si>
    <t>Opal</t>
  </si>
  <si>
    <t>Pruim</t>
  </si>
  <si>
    <t>Prunus dulcis</t>
  </si>
  <si>
    <t>Robijn</t>
  </si>
  <si>
    <t>Amandel</t>
  </si>
  <si>
    <t>amandelnoot</t>
  </si>
  <si>
    <t>Prunus insititia</t>
  </si>
  <si>
    <t>mirabel</t>
  </si>
  <si>
    <r>
      <t>Prunus salicina</t>
    </r>
    <r>
      <rPr>
        <sz val="11"/>
        <color theme="1"/>
        <rFont val="Calibri"/>
        <family val="2"/>
        <scheme val="minor"/>
      </rPr>
      <t xml:space="preserve"> x Prunus armeniaca</t>
    </r>
  </si>
  <si>
    <t>Pluot</t>
  </si>
  <si>
    <t>Pruimabrikoos</t>
  </si>
  <si>
    <t>pruimabrikoos</t>
  </si>
  <si>
    <t>Prunus tomentosa</t>
  </si>
  <si>
    <t>Struikkers</t>
  </si>
  <si>
    <t xml:space="preserve">vrucht </t>
  </si>
  <si>
    <t>Pyrus communis</t>
  </si>
  <si>
    <t>Conference</t>
  </si>
  <si>
    <t>Peer</t>
  </si>
  <si>
    <t>peer</t>
  </si>
  <si>
    <t>Pyrus pyrifolia</t>
  </si>
  <si>
    <t>Nijsseiki 50</t>
  </si>
  <si>
    <t>Nashi peer</t>
  </si>
  <si>
    <t>nashipeer</t>
  </si>
  <si>
    <t>Rheum rabarberum</t>
  </si>
  <si>
    <t>rabarber</t>
  </si>
  <si>
    <t>stelen</t>
  </si>
  <si>
    <t>Rhus aromatica</t>
  </si>
  <si>
    <t>Sumac, limonadestruik</t>
  </si>
  <si>
    <t>Ribes divaricatum</t>
  </si>
  <si>
    <t>Worchesterbes</t>
  </si>
  <si>
    <t>worchesterbes</t>
  </si>
  <si>
    <t>Ribes 'Josta'</t>
  </si>
  <si>
    <t>Jostabes</t>
  </si>
  <si>
    <t>jostabes</t>
  </si>
  <si>
    <t>Ribes rubrum</t>
  </si>
  <si>
    <t>Aalbes</t>
  </si>
  <si>
    <t>aalbes</t>
  </si>
  <si>
    <t>Robinia pseudoacacia</t>
  </si>
  <si>
    <t>Valse acacia</t>
  </si>
  <si>
    <t>Rosa rugosa</t>
  </si>
  <si>
    <t>Rimpelroos</t>
  </si>
  <si>
    <t>Rubus fruticosus</t>
  </si>
  <si>
    <t>braam</t>
  </si>
  <si>
    <t>Rubus hibrids</t>
  </si>
  <si>
    <t>Lochness</t>
  </si>
  <si>
    <t xml:space="preserve">tayberry, braamboos </t>
  </si>
  <si>
    <t>Autumn bliss</t>
  </si>
  <si>
    <t>framboos</t>
  </si>
  <si>
    <t>kruisbes</t>
  </si>
  <si>
    <t>Sambucus canadiensis</t>
  </si>
  <si>
    <t>canadese vlier</t>
  </si>
  <si>
    <t>bloem en bes</t>
  </si>
  <si>
    <t>Sambucus nigra</t>
  </si>
  <si>
    <t>Korsor</t>
  </si>
  <si>
    <t>Gewone vlier</t>
  </si>
  <si>
    <t>Sassafras albidum</t>
  </si>
  <si>
    <t>Sassafras</t>
  </si>
  <si>
    <t>Staphylea pinnata</t>
  </si>
  <si>
    <t>Pimpernoot</t>
  </si>
  <si>
    <t>Tilia cordata</t>
  </si>
  <si>
    <t>Linde</t>
  </si>
  <si>
    <t>Toona sinensis</t>
  </si>
  <si>
    <t>Chinese mahonie</t>
  </si>
  <si>
    <t>Ulmus laevis</t>
  </si>
  <si>
    <t>Fladderiep</t>
  </si>
  <si>
    <t>Vaccinium Corymbosum</t>
  </si>
  <si>
    <t>blauwe bes</t>
  </si>
  <si>
    <t>Viburnum Lentago</t>
  </si>
  <si>
    <t>Schapenbes</t>
  </si>
  <si>
    <t>Viburnum setigerum</t>
  </si>
  <si>
    <t>Sneeuwbal</t>
  </si>
  <si>
    <t>bladen bes</t>
  </si>
  <si>
    <t>Vitis vinifera</t>
  </si>
  <si>
    <t>druif</t>
  </si>
  <si>
    <t>Zanthoxylum spp</t>
  </si>
  <si>
    <t>simulans</t>
  </si>
  <si>
    <t xml:space="preserve">Sechuan peper </t>
  </si>
  <si>
    <t>Jaar 1</t>
  </si>
  <si>
    <t>Jaar 2</t>
  </si>
  <si>
    <t>Jaar 3</t>
  </si>
  <si>
    <t>Jaar 4</t>
  </si>
  <si>
    <t>Jaar 5</t>
  </si>
  <si>
    <t>Jaar 6</t>
  </si>
  <si>
    <t>Jaar 7</t>
  </si>
  <si>
    <t>Jaar 8</t>
  </si>
  <si>
    <t>Jaar 9</t>
  </si>
  <si>
    <t>Jaar 10</t>
  </si>
  <si>
    <t>Jaar 11</t>
  </si>
  <si>
    <t>Jaar 12</t>
  </si>
  <si>
    <t>Jaar 13</t>
  </si>
  <si>
    <t>Jaar 14</t>
  </si>
  <si>
    <t>Jaar 15</t>
  </si>
  <si>
    <t>Jaar 16</t>
  </si>
  <si>
    <t>Jaar 17</t>
  </si>
  <si>
    <t>Jaar 18</t>
  </si>
  <si>
    <t>Jaar 19</t>
  </si>
  <si>
    <t>Jaar 20</t>
  </si>
  <si>
    <t xml:space="preserve">Plantopbrengsten </t>
  </si>
  <si>
    <t xml:space="preserve">Hout opbrengsten </t>
  </si>
  <si>
    <t xml:space="preserve">Rondleidingen </t>
  </si>
  <si>
    <t xml:space="preserve">Abbonomenten </t>
  </si>
  <si>
    <t>Transport</t>
  </si>
  <si>
    <t>Opslag</t>
  </si>
  <si>
    <t>Inboet plantgoed</t>
  </si>
  <si>
    <t>Arbeid</t>
  </si>
  <si>
    <t>Aanleg</t>
  </si>
  <si>
    <t>Schouw en inspectie</t>
  </si>
  <si>
    <t>Totaal Arbeid</t>
  </si>
  <si>
    <t>Totale directe opbrengsten</t>
  </si>
  <si>
    <t xml:space="preserve">Totaal Directe kosten </t>
  </si>
  <si>
    <t>Saldo</t>
  </si>
  <si>
    <t>Indirecte opbrengsten</t>
  </si>
  <si>
    <t xml:space="preserve">Certificering </t>
  </si>
  <si>
    <t>Verzekeringen</t>
  </si>
  <si>
    <t>Rente</t>
  </si>
  <si>
    <t>Afschrijvingen</t>
  </si>
  <si>
    <t>Onvoorziene kosten (10%)</t>
  </si>
  <si>
    <t xml:space="preserve">Opbrengsten </t>
  </si>
  <si>
    <t xml:space="preserve">Directe opbrengsten </t>
  </si>
  <si>
    <t xml:space="preserve">Indirecte opbrengsten </t>
  </si>
  <si>
    <t xml:space="preserve">Directe kosten </t>
  </si>
  <si>
    <t xml:space="preserve">Indirecte kosten </t>
  </si>
  <si>
    <t xml:space="preserve">Afschrijvingen </t>
  </si>
  <si>
    <t xml:space="preserve">Afschrijvingen per jaar </t>
  </si>
  <si>
    <t xml:space="preserve">Investering </t>
  </si>
  <si>
    <t>Levensduur (jr)</t>
  </si>
  <si>
    <t>11-15 jr</t>
  </si>
  <si>
    <t>Totale afschrijvingen per jaar</t>
  </si>
  <si>
    <t>Verdeling</t>
  </si>
  <si>
    <t>Kort vreemd vermogen</t>
  </si>
  <si>
    <t>Looptermijn</t>
  </si>
  <si>
    <t>aflossing per jaar</t>
  </si>
  <si>
    <t>Uitgaven</t>
  </si>
  <si>
    <t>Website, logo &amp; design</t>
  </si>
  <si>
    <t xml:space="preserve">Investeringen </t>
  </si>
  <si>
    <t xml:space="preserve">Aflossingen </t>
  </si>
  <si>
    <t>Totale uitgaven</t>
  </si>
  <si>
    <t>Input</t>
  </si>
  <si>
    <t>Rubus loganobaccus</t>
  </si>
  <si>
    <t>Rubus phoenicolasius</t>
  </si>
  <si>
    <t>Aronia prunifolia</t>
  </si>
  <si>
    <t>Chaenomeles spp.</t>
  </si>
  <si>
    <t>Actinidia komikta</t>
  </si>
  <si>
    <t>Quercus spp.</t>
  </si>
  <si>
    <t>Sorbus domestica</t>
  </si>
  <si>
    <t>Pyrus bretschneideri</t>
  </si>
  <si>
    <t>Acer platanoides</t>
  </si>
  <si>
    <t>Sorbus torminalis</t>
  </si>
  <si>
    <t>Prunus cerasus</t>
  </si>
  <si>
    <t>Berberis vulgaris</t>
  </si>
  <si>
    <t>Malus pumila</t>
  </si>
  <si>
    <t>Acer pseudoplatanus</t>
  </si>
  <si>
    <t>Ugni Molinae</t>
  </si>
  <si>
    <t>Prunus cerasifera</t>
  </si>
  <si>
    <t>Sorbus aucuparia</t>
  </si>
  <si>
    <t>Akebia quinata</t>
  </si>
  <si>
    <t>Ilex aquifolium</t>
  </si>
  <si>
    <t>Cornus sanguinea</t>
  </si>
  <si>
    <t>Rhamnus frangula</t>
  </si>
  <si>
    <t>Arbutus unedo</t>
  </si>
  <si>
    <t>Xanthoceras sorbifolium</t>
  </si>
  <si>
    <t>Diospyrus kaki</t>
  </si>
  <si>
    <t>Amelanchier alnifolia</t>
  </si>
  <si>
    <t>Ribes x. nidigrolaria</t>
  </si>
  <si>
    <t>Punica granatum</t>
  </si>
  <si>
    <t>Gaultheria salal</t>
  </si>
  <si>
    <t>Poncirus trifoliata</t>
  </si>
  <si>
    <t>Decaisnea fargesii</t>
  </si>
  <si>
    <t>Aralia elata</t>
  </si>
  <si>
    <t>Prunus salicina</t>
  </si>
  <si>
    <t>Diospyrus virginia</t>
  </si>
  <si>
    <t>Morus nigra</t>
  </si>
  <si>
    <t>Morus alba</t>
  </si>
  <si>
    <t>Ziziphus jujube</t>
  </si>
  <si>
    <t>Prunus persica</t>
  </si>
  <si>
    <t>Aronia melanocarpa</t>
  </si>
  <si>
    <t>Celtis australis</t>
  </si>
  <si>
    <t>Amelanchier laevis</t>
  </si>
  <si>
    <t>Rhus glabra</t>
  </si>
  <si>
    <t>Ribes nigrum</t>
  </si>
  <si>
    <t>Aronia arbutifolia</t>
  </si>
  <si>
    <t>Primula vulgaris</t>
  </si>
  <si>
    <t>Salvia off.</t>
  </si>
  <si>
    <t>Rosmarinum off.</t>
  </si>
  <si>
    <t>Aloysia citrodora</t>
  </si>
  <si>
    <t>Artemisia moxa</t>
  </si>
  <si>
    <t>Ruta graveolens</t>
  </si>
  <si>
    <t>Helichrysum italicum</t>
  </si>
  <si>
    <t>Artemisia dracunculus</t>
  </si>
  <si>
    <t>Foeniculum vulgare</t>
  </si>
  <si>
    <t>Tanacetum balsamita</t>
  </si>
  <si>
    <t>Laurus nobilis</t>
  </si>
  <si>
    <t>Cynara cardunculus</t>
  </si>
  <si>
    <t>Monarda didyma</t>
  </si>
  <si>
    <t>Alchemilla xanthochlora</t>
  </si>
  <si>
    <t>Persicaria odorata</t>
  </si>
  <si>
    <t>Valeriana off.</t>
  </si>
  <si>
    <t>Artemisia abrotanum</t>
  </si>
  <si>
    <t>Tanacetum parthenium</t>
  </si>
  <si>
    <t>Symphytum officinale</t>
  </si>
  <si>
    <t>Allium schoenoprasum</t>
  </si>
  <si>
    <t>Hosta spp.</t>
  </si>
  <si>
    <t>Bunimum bulbocastanum</t>
  </si>
  <si>
    <t>Angelica archangelica</t>
  </si>
  <si>
    <t>Agastache foeniculum</t>
  </si>
  <si>
    <t>Pulmonaria off.</t>
  </si>
  <si>
    <t>Mentha spp.</t>
  </si>
  <si>
    <t>Solidago spp.</t>
  </si>
  <si>
    <t>Nepeta nervosa</t>
  </si>
  <si>
    <t>Arnica spp.</t>
  </si>
  <si>
    <t>Chelidonium majus</t>
  </si>
  <si>
    <t>Scutellaria galericulata</t>
  </si>
  <si>
    <t>Myosotis spp.</t>
  </si>
  <si>
    <t>Nepeta x. faassenii</t>
  </si>
  <si>
    <t>Geum spp-.</t>
  </si>
  <si>
    <t>Herniaria glabra</t>
  </si>
  <si>
    <t>Teucrium chamaedrys</t>
  </si>
  <si>
    <t>Echinacea spp.</t>
  </si>
  <si>
    <t>Santolina spp.</t>
  </si>
  <si>
    <t>Actinidia deliciosa</t>
  </si>
  <si>
    <t>Agaricus bisporus</t>
  </si>
  <si>
    <t>Pleurotus ostreatus</t>
  </si>
  <si>
    <t>Lentinula edodes</t>
  </si>
  <si>
    <t>Hypsizygus tessellatus</t>
  </si>
  <si>
    <t>thee hortensia</t>
  </si>
  <si>
    <t>Mirabel</t>
  </si>
  <si>
    <t>Keizersboom</t>
  </si>
  <si>
    <t>Witte els, grijze els</t>
  </si>
  <si>
    <t>Zwarte els</t>
  </si>
  <si>
    <t>Gewone esdoorn</t>
  </si>
  <si>
    <t>Arctisch</t>
  </si>
  <si>
    <t>Noorse esdoorn</t>
  </si>
  <si>
    <t>Schijnaugurk</t>
  </si>
  <si>
    <t>Bieslook</t>
  </si>
  <si>
    <t xml:space="preserve">Krentbomen </t>
  </si>
  <si>
    <t>Aardbei boom</t>
  </si>
  <si>
    <t>Zuurbes</t>
  </si>
  <si>
    <t xml:space="preserve">Aardkastanje </t>
  </si>
  <si>
    <t>Caragana arborecens</t>
  </si>
  <si>
    <t>Chiberische erwtensctruik</t>
  </si>
  <si>
    <t xml:space="preserve">Kwee </t>
  </si>
  <si>
    <t xml:space="preserve">Rode kornoelje </t>
  </si>
  <si>
    <t xml:space="preserve">Zonnehoed </t>
  </si>
  <si>
    <t>Elaeagnus x ebbingei</t>
  </si>
  <si>
    <t>Zilverbes</t>
  </si>
  <si>
    <t xml:space="preserve">Brons venkel </t>
  </si>
  <si>
    <t>Hosta</t>
  </si>
  <si>
    <t>Hulst</t>
  </si>
  <si>
    <t xml:space="preserve">Keukenlarier </t>
  </si>
  <si>
    <t>Shiitake</t>
  </si>
  <si>
    <t>Appel</t>
  </si>
  <si>
    <t xml:space="preserve">Appel </t>
  </si>
  <si>
    <t xml:space="preserve">Citroenmellise </t>
  </si>
  <si>
    <t>Munt</t>
  </si>
  <si>
    <t>Witte moerbei</t>
  </si>
  <si>
    <t>Zwarte moerbei</t>
  </si>
  <si>
    <t xml:space="preserve">Vergeet mij nietje </t>
  </si>
  <si>
    <t xml:space="preserve">Kattekruid </t>
  </si>
  <si>
    <t xml:space="preserve">Grijs kattenkruid </t>
  </si>
  <si>
    <t>Vietnamese koriander</t>
  </si>
  <si>
    <t>Koreaanse den</t>
  </si>
  <si>
    <t>Wilde citroen</t>
  </si>
  <si>
    <t>Sleutel bloem</t>
  </si>
  <si>
    <t>Kerspruim</t>
  </si>
  <si>
    <t>Zuurkers</t>
  </si>
  <si>
    <t>Perzik</t>
  </si>
  <si>
    <t>Prunus persica nusipersica</t>
  </si>
  <si>
    <t xml:space="preserve">Nectarine </t>
  </si>
  <si>
    <t xml:space="preserve">Longkruid </t>
  </si>
  <si>
    <t xml:space="preserve">Granaatappel </t>
  </si>
  <si>
    <t>Chinapeer</t>
  </si>
  <si>
    <t>Eik</t>
  </si>
  <si>
    <t>Vuilboom, sporkehout</t>
  </si>
  <si>
    <t xml:space="preserve">Sumac </t>
  </si>
  <si>
    <t>Zwarte bes</t>
  </si>
  <si>
    <t xml:space="preserve">Rozemarijn </t>
  </si>
  <si>
    <t>Logan bes</t>
  </si>
  <si>
    <t>Japanse wijnbes</t>
  </si>
  <si>
    <t>Wijnruit</t>
  </si>
  <si>
    <t>Salie</t>
  </si>
  <si>
    <t>Heiligbloem</t>
  </si>
  <si>
    <t>Schisandra</t>
  </si>
  <si>
    <t>Schisandra spp.</t>
  </si>
  <si>
    <t>Lijserterbes</t>
  </si>
  <si>
    <t>Peerlijserbes</t>
  </si>
  <si>
    <t xml:space="preserve">Elsbes </t>
  </si>
  <si>
    <t>Smeerwortel</t>
  </si>
  <si>
    <t>Balsem longkruid</t>
  </si>
  <si>
    <t>Moederkruid</t>
  </si>
  <si>
    <t>Echte gamander</t>
  </si>
  <si>
    <t>Chileense guave</t>
  </si>
  <si>
    <t xml:space="preserve">Cranberry </t>
  </si>
  <si>
    <t>Valeriaan</t>
  </si>
  <si>
    <t xml:space="preserve">Chinesekastanje </t>
  </si>
  <si>
    <t>Chinese dadelboom</t>
  </si>
  <si>
    <t>Eenheid berekening</t>
  </si>
  <si>
    <t>Betaalde arbeid per ha</t>
  </si>
  <si>
    <t xml:space="preserve">Ontvangsten </t>
  </si>
  <si>
    <t xml:space="preserve">Totale ontvangsten </t>
  </si>
  <si>
    <t>Begroot saldo per jaar met arbeid</t>
  </si>
  <si>
    <t xml:space="preserve">Begroot saldo per jaar zonder arbeid </t>
  </si>
  <si>
    <t>Opstartkosten</t>
  </si>
  <si>
    <t>Onvoorziene kosten</t>
  </si>
  <si>
    <t>Opstart uitgaven</t>
  </si>
  <si>
    <t>Achillea millefolium</t>
  </si>
  <si>
    <t>Prunus avium</t>
  </si>
  <si>
    <t>Vaccinium Macrocarpon</t>
  </si>
  <si>
    <t>Ribes Uva-Crispa</t>
  </si>
  <si>
    <t xml:space="preserve">Slangenden </t>
  </si>
  <si>
    <t>Capparis Spinosa</t>
  </si>
  <si>
    <t xml:space="preserve">Kappertjes plant </t>
  </si>
  <si>
    <t>Eleutherococcus Ginseng</t>
  </si>
  <si>
    <t>Siberische Ginseg</t>
  </si>
  <si>
    <t>Fagus spp</t>
  </si>
  <si>
    <t xml:space="preserve">Beuk </t>
  </si>
  <si>
    <t>Feijoa sellowiana</t>
  </si>
  <si>
    <t>Ananas Guave</t>
  </si>
  <si>
    <t>Gleditsia triacanthos</t>
  </si>
  <si>
    <t>Valse Christusdoorn</t>
  </si>
  <si>
    <t>Hovenia Dulcis</t>
  </si>
  <si>
    <t>Japanse krentenboom</t>
  </si>
  <si>
    <t>Humulus Lupulus</t>
  </si>
  <si>
    <t>Hop</t>
  </si>
  <si>
    <t>Thymus Vulgaris</t>
  </si>
  <si>
    <t xml:space="preserve">Thijm </t>
  </si>
  <si>
    <t>Urtica Dioica</t>
  </si>
  <si>
    <t xml:space="preserve">Brandnetel </t>
  </si>
  <si>
    <t xml:space="preserve">Overige kosten </t>
  </si>
  <si>
    <t>Totale indirecte opbrengsten</t>
  </si>
  <si>
    <t xml:space="preserve">Guldenroede </t>
  </si>
  <si>
    <t>Blauw glidkruid</t>
  </si>
  <si>
    <t>Oesterzwam</t>
  </si>
  <si>
    <t>Gewone bergamotplant</t>
  </si>
  <si>
    <t>Beukenzwam</t>
  </si>
  <si>
    <t xml:space="preserve">Kaal breukkruid </t>
  </si>
  <si>
    <t>Kerriekruid</t>
  </si>
  <si>
    <t>Ginko noot</t>
  </si>
  <si>
    <t xml:space="preserve">Nagelkruid </t>
  </si>
  <si>
    <t>Vijg</t>
  </si>
  <si>
    <t xml:space="preserve">Appeltjes blad </t>
  </si>
  <si>
    <t xml:space="preserve">Augurkenstruik </t>
  </si>
  <si>
    <t xml:space="preserve">Kardoen </t>
  </si>
  <si>
    <t xml:space="preserve">Stinkende gouwe </t>
  </si>
  <si>
    <t>Europese netelboom</t>
  </si>
  <si>
    <t xml:space="preserve">Bijvoet </t>
  </si>
  <si>
    <t>Dragon</t>
  </si>
  <si>
    <t>Citroenkruid</t>
  </si>
  <si>
    <t>Valkruid</t>
  </si>
  <si>
    <t xml:space="preserve">Engelenboom </t>
  </si>
  <si>
    <t xml:space="preserve">Grote engelwortel </t>
  </si>
  <si>
    <t>Indigostruik</t>
  </si>
  <si>
    <t>Geelgroene vrouwenmantel</t>
  </si>
  <si>
    <t>Alcea ficifolia</t>
  </si>
  <si>
    <t>Vijgenbladstokroos</t>
  </si>
  <si>
    <t>Dropplant</t>
  </si>
  <si>
    <t xml:space="preserve">Champignon </t>
  </si>
  <si>
    <t>Zelf bestuivende kiwi</t>
  </si>
  <si>
    <t xml:space="preserve">Duizendblad </t>
  </si>
  <si>
    <t>ZR overig</t>
  </si>
  <si>
    <t>Araucaria araucana</t>
  </si>
  <si>
    <t>Lyon</t>
  </si>
  <si>
    <t>japonica 60</t>
  </si>
  <si>
    <t>Chaenomeles speciosa</t>
  </si>
  <si>
    <t xml:space="preserve">Big apple </t>
  </si>
  <si>
    <t xml:space="preserve">Webb's </t>
  </si>
  <si>
    <t>Major</t>
  </si>
  <si>
    <t>Ludovich</t>
  </si>
  <si>
    <t>Limelight</t>
  </si>
  <si>
    <t>Oogstijd</t>
  </si>
  <si>
    <t>Berekende oogsturen per jaar</t>
  </si>
  <si>
    <t xml:space="preserve">Eigen middelen </t>
  </si>
  <si>
    <t xml:space="preserve">Verdeling </t>
  </si>
  <si>
    <t xml:space="preserve">Bedrijfsresultaat </t>
  </si>
  <si>
    <t>blad en bloem</t>
  </si>
  <si>
    <t>m2</t>
  </si>
  <si>
    <t>paddenstoel</t>
  </si>
  <si>
    <t>zaden</t>
  </si>
  <si>
    <t>wortels</t>
  </si>
  <si>
    <t>kappertjes</t>
  </si>
  <si>
    <t>stengel</t>
  </si>
  <si>
    <t>medicinaal</t>
  </si>
  <si>
    <t xml:space="preserve">wortel </t>
  </si>
  <si>
    <t>jonge scheut</t>
  </si>
  <si>
    <t>bald en bes</t>
  </si>
  <si>
    <t>vrucht en blad</t>
  </si>
  <si>
    <t>appel</t>
  </si>
  <si>
    <t>bloem en blad</t>
  </si>
  <si>
    <t>eikels</t>
  </si>
  <si>
    <t>bijen</t>
  </si>
  <si>
    <t xml:space="preserve">bessen </t>
  </si>
  <si>
    <t>zwarte bes</t>
  </si>
  <si>
    <t>vruvht</t>
  </si>
  <si>
    <t>wortel</t>
  </si>
  <si>
    <t>dadel</t>
  </si>
  <si>
    <t xml:space="preserve">Houtopbrengsten </t>
  </si>
  <si>
    <t>Pacht totaal</t>
  </si>
  <si>
    <t xml:space="preserve">Secundaire opbrengsten </t>
  </si>
  <si>
    <t>rente</t>
  </si>
  <si>
    <t>aflossingen</t>
  </si>
  <si>
    <t>Aantal planten of m2 per ha</t>
  </si>
  <si>
    <t>Productie in kg per plant of productie in m2 per hectaren</t>
  </si>
  <si>
    <t>plant</t>
  </si>
  <si>
    <t xml:space="preserve">Houtopbrengsten  </t>
  </si>
  <si>
    <t xml:space="preserve">Nutsvoorzieningen </t>
  </si>
  <si>
    <t>Abonnementen per jaar</t>
  </si>
  <si>
    <t xml:space="preserve">Prijs per abbonnement </t>
  </si>
  <si>
    <t xml:space="preserve">Indirecte opbrengsten per ha </t>
  </si>
  <si>
    <t>CO2-vastlegging per ton</t>
  </si>
  <si>
    <t>CO2-vergoeding per ton</t>
  </si>
  <si>
    <t>Waterretentie per m3</t>
  </si>
  <si>
    <t xml:space="preserve"> € Waterretentie per m3</t>
  </si>
  <si>
    <t>Pacht per ha</t>
  </si>
  <si>
    <t>Grond per hectare</t>
  </si>
  <si>
    <t xml:space="preserve">Begroot bedrijfsresultaat </t>
  </si>
  <si>
    <t xml:space="preserve">Berekende oogstarbeid </t>
  </si>
  <si>
    <t>Ingevoerde oogstarbeid</t>
  </si>
  <si>
    <t xml:space="preserve">Abonnementen </t>
  </si>
  <si>
    <t>Lange termijn</t>
  </si>
  <si>
    <t xml:space="preserve">Korte termijn </t>
  </si>
  <si>
    <t>Reken-courant 31-12</t>
  </si>
  <si>
    <t>Rek.courant 01-01</t>
  </si>
  <si>
    <t>Rubus idaeus</t>
  </si>
  <si>
    <t>Aantal kg per uur</t>
  </si>
  <si>
    <t>Mellissa off.</t>
  </si>
  <si>
    <t>Legenda</t>
  </si>
  <si>
    <t>Variabelen in te vullen door voedselbos-geïntereseerden</t>
  </si>
  <si>
    <t>Gebruik de standaard handleiding</t>
  </si>
  <si>
    <t>Variabelen in te vullen door experts</t>
  </si>
  <si>
    <t>Begrippenlijst</t>
  </si>
  <si>
    <t>Resultaten begroting Green Deal Voedselbossen</t>
  </si>
  <si>
    <t xml:space="preserve">In het model zijn er verschillende kleuren gebruikt. Kleuren die aangeven dat er iets ingevuld dient te worden staan hieronder. </t>
  </si>
  <si>
    <t>De standaardhandleiding is geschreven voor partijen die zelf overwegen een voedselbos te gaan exploiteren. Zij kunnen daarmee, door te variëren met een beperkt aantal gegevens met betrekking tot omvang en inrichting, voor zichzelf snel inzicht krijgen in de effecten op inkomen en geldstromen.</t>
  </si>
  <si>
    <t xml:space="preserve">Aantal hectare voedselbos </t>
  </si>
  <si>
    <r>
      <t xml:space="preserve">Begroot saldo: </t>
    </r>
    <r>
      <rPr>
        <sz val="11"/>
        <color theme="1"/>
        <rFont val="Calibri"/>
        <family val="2"/>
        <scheme val="minor"/>
      </rPr>
      <t>Het saldo is berekend door de directe kosten van de directe inkomsten af te halen. Het saldo is weergeven met en zonder betaalde arbeid.</t>
    </r>
  </si>
  <si>
    <t>Begrote liquiditeitsontwikkeling per jaar</t>
  </si>
  <si>
    <t>Versie 1: 26-06-2020</t>
  </si>
  <si>
    <t xml:space="preserve">Berekening afschrijvingen </t>
  </si>
  <si>
    <t xml:space="preserve">Totale investeringen per jaar </t>
  </si>
  <si>
    <t>Plantgoed lang per ha</t>
  </si>
  <si>
    <t>Plantgoed kort per ha</t>
  </si>
  <si>
    <t>Teeltondersteunende middelen per ha</t>
  </si>
  <si>
    <t>Ontwerp per ha</t>
  </si>
  <si>
    <t>Grondverzet per ha</t>
  </si>
  <si>
    <t>Infrastructuur (paden) per ha</t>
  </si>
  <si>
    <t>Totale opbrengsten</t>
  </si>
  <si>
    <t xml:space="preserve">Eigenmiddelen </t>
  </si>
  <si>
    <t xml:space="preserve">Totale productie in kg per ha </t>
  </si>
  <si>
    <t>Prijs per kg klasse B</t>
  </si>
  <si>
    <t>Plant opbrengsten</t>
  </si>
  <si>
    <t>Beste gebruiker, dit rekenmodel is ontwikkeld om het potentieel rendement van een voedselbos weer te geven. Voordat u uw gegevens in het model kunt zetten is het verstandig om de bijgeleverde handleiding door te nemen. Er zijn twee handleidingen ontwikkeld, een standaard- en experthandleiding. Deze handleidingen zullen u stap voor stap begeleiden door de verschillende invoer mogelijkheden.</t>
  </si>
  <si>
    <t xml:space="preserve">Gebruik de standaard- en expert handleiding </t>
  </si>
  <si>
    <t>De experthandleiding is gericht op het invullen van cijfers in de motor van het systeem die meer aansluiten bij hun eigen inzichten wat betreft waardering en prijzen.  Kortom de experthandleiding geeft weer hoe de motor werkt en afgesteld dient te worden (monteur).</t>
  </si>
  <si>
    <r>
      <rPr>
        <b/>
        <sz val="11"/>
        <color theme="1"/>
        <rFont val="Calibri"/>
        <family val="2"/>
        <scheme val="minor"/>
      </rPr>
      <t>Directe posten:</t>
    </r>
    <r>
      <rPr>
        <sz val="11"/>
        <color theme="1"/>
        <rFont val="Calibri"/>
        <family val="2"/>
        <scheme val="minor"/>
      </rPr>
      <t xml:space="preserve"> Dit zijn kosten of inkomsten die direct toe te wijden zijn aan de productie. Wanneer het areaal groter wordt stijgen deze posten ook.</t>
    </r>
  </si>
  <si>
    <r>
      <t>Indirecte posten:</t>
    </r>
    <r>
      <rPr>
        <sz val="11"/>
        <color theme="1"/>
        <rFont val="Calibri"/>
        <family val="2"/>
        <scheme val="minor"/>
      </rPr>
      <t xml:space="preserve"> Dit zijn kosten of inkomsten die niet of nauwelijks veranderen wanneer het areaal groter wordt. </t>
    </r>
  </si>
  <si>
    <r>
      <t>Begroot bedrijfsresultaat (exploitatiebegroting):</t>
    </r>
    <r>
      <rPr>
        <sz val="11"/>
        <color theme="1"/>
        <rFont val="Calibri"/>
        <family val="2"/>
        <scheme val="minor"/>
      </rPr>
      <t xml:space="preserve"> Het bedrijfsresultaat is berekend door de totale kosten van de totale inkomsten af te halen (exclusief belasting en privé onttrekkingen).</t>
    </r>
  </si>
  <si>
    <r>
      <t>Begroot liquiditeitsontwikkeling:</t>
    </r>
    <r>
      <rPr>
        <sz val="11"/>
        <color theme="1"/>
        <rFont val="Calibri"/>
        <family val="2"/>
        <scheme val="minor"/>
      </rPr>
      <t xml:space="preserve"> Deze prognose geeft feitelijk weer hoeveel geld er in/ uit gaat per jaar. In het kort een lijst met alle uitgaven en ontvangsten. De berekening is alle ontvangsten per jaar min alle uitgaven per jaar (exclusief belasting en privé onttrekkingen).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</si>
</sst>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quot;€&quot;\ * #,##0.00_ ;_ &quot;€&quot;\ * \-#,##0.00_ ;_ &quot;€&quot;\ * &quot;-&quot;??_ ;_ @_ "/>
    <numFmt numFmtId="165" formatCode="_ &quot;€&quot;\ * #,##0.0_ ;_ &quot;€&quot;\ * \-#,##0.0_ ;_ &quot;€&quot;\ * &quot;-&quot;??_ ;_ @_ "/>
    <numFmt numFmtId="166" formatCode="_ &quot;€&quot;\ * #,##0_ ;_ &quot;€&quot;\ * \-#,##0_ ;_ &quot;€&quot;\ * &quot;-&quot;??_ ;_ @_ "/>
    <numFmt numFmtId="167" formatCode="_-[$€-2]\ * #,##0_-;\-[$€-2]\ * #,##0_-;_-[$€-2]\ * &quot;-&quot;??_-;_-@_-"/>
    <numFmt numFmtId="168" formatCode="_ [$€-413]\ * #,##0_ ;_ [$€-413]\ * \-#,##0_ ;_ [$€-413]\ * &quot;-&quot;??_ ;_ @_ "/>
    <numFmt numFmtId="169" formatCode="&quot;€&quot;\ #,##0"/>
    <numFmt numFmtId="170" formatCode="0.0"/>
  </numFmts>
  <fonts count="15">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8"/>
      <name val="Calibri"/>
      <family val="2"/>
      <scheme val="minor"/>
    </font>
    <font>
      <sz val="11"/>
      <color rgb="FF000000"/>
      <name val="Calibri"/>
      <family val="2"/>
      <scheme val="minor"/>
    </font>
    <font>
      <sz val="11"/>
      <color theme="1"/>
      <name val="Calibri"/>
      <family val="2"/>
    </font>
    <font>
      <sz val="20"/>
      <color theme="1"/>
      <name val="Calibri"/>
      <family val="2"/>
      <scheme val="minor"/>
    </font>
    <font>
      <sz val="11"/>
      <color theme="1"/>
      <name val="Calibri (Body)"/>
    </font>
    <font>
      <sz val="18"/>
      <color theme="1"/>
      <name val="Calibri"/>
      <family val="2"/>
      <scheme val="minor"/>
    </font>
    <font>
      <i/>
      <sz val="11"/>
      <color rgb="FF000000"/>
      <name val="Calibri"/>
      <family val="2"/>
      <scheme val="minor"/>
    </font>
    <font>
      <sz val="16"/>
      <color theme="1"/>
      <name val="Calibri"/>
      <family val="2"/>
      <scheme val="minor"/>
    </font>
    <font>
      <sz val="11"/>
      <color theme="1"/>
      <name val="Symbol"/>
      <family val="1"/>
      <charset val="2"/>
    </font>
  </fonts>
  <fills count="2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C000"/>
        <bgColor indexed="64"/>
      </patternFill>
    </fill>
    <fill>
      <patternFill patternType="solid">
        <fgColor theme="7"/>
        <bgColor indexed="64"/>
      </patternFill>
    </fill>
    <fill>
      <patternFill patternType="solid">
        <fgColor rgb="FFFFFFFF"/>
        <bgColor rgb="FF000000"/>
      </patternFill>
    </fill>
    <fill>
      <patternFill patternType="solid">
        <fgColor rgb="FFFFFF00"/>
        <bgColor rgb="FF000000"/>
      </patternFill>
    </fill>
    <fill>
      <patternFill patternType="solid">
        <fgColor theme="0"/>
        <bgColor rgb="FF000000"/>
      </patternFill>
    </fill>
    <fill>
      <patternFill patternType="solid">
        <fgColor rgb="FFED7D31"/>
        <bgColor rgb="FF000000"/>
      </patternFill>
    </fill>
    <fill>
      <patternFill patternType="solid">
        <fgColor theme="2" tint="-9.9978637043366805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xf numFmtId="0" fontId="3" fillId="0" borderId="0"/>
  </cellStyleXfs>
  <cellXfs count="297">
    <xf numFmtId="0" fontId="0" fillId="0" borderId="0" xfId="0"/>
    <xf numFmtId="0" fontId="2" fillId="0" borderId="0" xfId="0" applyFont="1"/>
    <xf numFmtId="0" fontId="0" fillId="0" borderId="0" xfId="0" applyFill="1" applyAlignment="1">
      <alignment wrapText="1"/>
    </xf>
    <xf numFmtId="0" fontId="0" fillId="3" borderId="0" xfId="0" applyFill="1" applyAlignment="1">
      <alignment wrapText="1"/>
    </xf>
    <xf numFmtId="0" fontId="0" fillId="4" borderId="0" xfId="0" applyFill="1" applyAlignment="1">
      <alignment wrapText="1"/>
    </xf>
    <xf numFmtId="0" fontId="0" fillId="6" borderId="0" xfId="0" applyFill="1" applyAlignment="1">
      <alignment wrapText="1"/>
    </xf>
    <xf numFmtId="0" fontId="0" fillId="9" borderId="0" xfId="0" applyFill="1" applyAlignment="1">
      <alignment wrapText="1"/>
    </xf>
    <xf numFmtId="164" fontId="0" fillId="0" borderId="0" xfId="1" applyFont="1"/>
    <xf numFmtId="9" fontId="0" fillId="0" borderId="0" xfId="2" applyFont="1"/>
    <xf numFmtId="0" fontId="2" fillId="0" borderId="3" xfId="0" applyFont="1" applyBorder="1" applyAlignment="1">
      <alignment horizontal="center"/>
    </xf>
    <xf numFmtId="0" fontId="0" fillId="0" borderId="7" xfId="0" applyBorder="1"/>
    <xf numFmtId="0" fontId="0" fillId="0" borderId="9" xfId="0" applyBorder="1"/>
    <xf numFmtId="0" fontId="0" fillId="0" borderId="10" xfId="0" applyBorder="1"/>
    <xf numFmtId="0" fontId="0" fillId="0" borderId="13" xfId="0" applyBorder="1"/>
    <xf numFmtId="0" fontId="0" fillId="0" borderId="8" xfId="0" applyBorder="1"/>
    <xf numFmtId="0" fontId="0" fillId="0" borderId="0" xfId="0" applyBorder="1"/>
    <xf numFmtId="0" fontId="5" fillId="0" borderId="7" xfId="0" applyFont="1" applyBorder="1"/>
    <xf numFmtId="0" fontId="0" fillId="0" borderId="6" xfId="0" applyBorder="1"/>
    <xf numFmtId="0" fontId="0" fillId="0" borderId="2" xfId="0" applyBorder="1"/>
    <xf numFmtId="0" fontId="0" fillId="0" borderId="14" xfId="0" applyBorder="1"/>
    <xf numFmtId="164" fontId="0" fillId="0" borderId="9" xfId="3" applyFont="1" applyBorder="1"/>
    <xf numFmtId="164" fontId="0" fillId="0" borderId="10" xfId="3" applyFont="1" applyBorder="1"/>
    <xf numFmtId="9" fontId="0" fillId="0" borderId="0" xfId="0" applyNumberFormat="1"/>
    <xf numFmtId="164" fontId="0" fillId="0" borderId="0" xfId="0" applyNumberFormat="1"/>
    <xf numFmtId="164" fontId="0" fillId="0" borderId="1" xfId="0" applyNumberFormat="1" applyBorder="1"/>
    <xf numFmtId="0" fontId="2" fillId="0" borderId="4" xfId="0" applyFont="1" applyBorder="1" applyAlignment="1"/>
    <xf numFmtId="0" fontId="0" fillId="0" borderId="15" xfId="0" applyBorder="1" applyAlignment="1">
      <alignment horizontal="center"/>
    </xf>
    <xf numFmtId="0" fontId="0" fillId="0" borderId="12" xfId="0" applyBorder="1" applyAlignment="1">
      <alignment horizontal="center"/>
    </xf>
    <xf numFmtId="164" fontId="0" fillId="0" borderId="0" xfId="1" applyFont="1" applyBorder="1"/>
    <xf numFmtId="164" fontId="0" fillId="0" borderId="15" xfId="1" applyFont="1" applyBorder="1"/>
    <xf numFmtId="0" fontId="0" fillId="0" borderId="4" xfId="0" applyFill="1" applyBorder="1" applyAlignment="1">
      <alignment horizontal="center"/>
    </xf>
    <xf numFmtId="0" fontId="2" fillId="0" borderId="0" xfId="0" applyFont="1" applyFill="1" applyBorder="1"/>
    <xf numFmtId="0" fontId="0" fillId="0" borderId="13" xfId="0" applyFont="1" applyBorder="1" applyAlignment="1"/>
    <xf numFmtId="0" fontId="2" fillId="0" borderId="12" xfId="0" applyFont="1" applyBorder="1"/>
    <xf numFmtId="0" fontId="0" fillId="0" borderId="12" xfId="0" applyBorder="1"/>
    <xf numFmtId="166" fontId="0" fillId="0" borderId="12" xfId="1" applyNumberFormat="1" applyFont="1" applyBorder="1"/>
    <xf numFmtId="0" fontId="2" fillId="0" borderId="12" xfId="0" applyFont="1" applyFill="1" applyBorder="1"/>
    <xf numFmtId="0" fontId="0" fillId="0" borderId="0" xfId="0" applyFill="1" applyBorder="1"/>
    <xf numFmtId="0" fontId="0" fillId="0" borderId="0" xfId="0" applyNumberFormat="1"/>
    <xf numFmtId="0" fontId="0" fillId="0" borderId="12" xfId="0" applyFill="1" applyBorder="1"/>
    <xf numFmtId="0" fontId="0" fillId="0" borderId="12" xfId="0" applyFont="1" applyBorder="1" applyAlignment="1"/>
    <xf numFmtId="0" fontId="5" fillId="0" borderId="12" xfId="0" applyFont="1" applyBorder="1"/>
    <xf numFmtId="166" fontId="0" fillId="0" borderId="0" xfId="0" applyNumberFormat="1"/>
    <xf numFmtId="166" fontId="0" fillId="0" borderId="0" xfId="1" applyNumberFormat="1" applyFont="1"/>
    <xf numFmtId="0" fontId="0" fillId="11" borderId="12" xfId="0" applyFill="1" applyBorder="1"/>
    <xf numFmtId="0" fontId="0" fillId="2" borderId="12" xfId="0" applyFont="1" applyFill="1" applyBorder="1"/>
    <xf numFmtId="0" fontId="0" fillId="2" borderId="12" xfId="0" applyFill="1" applyBorder="1"/>
    <xf numFmtId="0" fontId="0" fillId="0" borderId="0" xfId="0" applyFill="1"/>
    <xf numFmtId="166" fontId="0" fillId="0" borderId="0" xfId="1" applyNumberFormat="1" applyFont="1" applyFill="1" applyBorder="1"/>
    <xf numFmtId="0" fontId="0" fillId="0" borderId="12" xfId="0" applyNumberFormat="1" applyBorder="1"/>
    <xf numFmtId="0" fontId="0" fillId="0" borderId="12" xfId="0" applyNumberFormat="1" applyFill="1" applyBorder="1"/>
    <xf numFmtId="9" fontId="0" fillId="0" borderId="12" xfId="0" applyNumberFormat="1" applyBorder="1"/>
    <xf numFmtId="165" fontId="0" fillId="0" borderId="0" xfId="0" applyNumberFormat="1"/>
    <xf numFmtId="165" fontId="0" fillId="0" borderId="0" xfId="1" applyNumberFormat="1" applyFont="1" applyFill="1" applyBorder="1"/>
    <xf numFmtId="1" fontId="0" fillId="0" borderId="0" xfId="0" applyNumberFormat="1"/>
    <xf numFmtId="0" fontId="0" fillId="0" borderId="0" xfId="0" applyFont="1" applyFill="1" applyBorder="1" applyAlignment="1">
      <alignment wrapText="1"/>
    </xf>
    <xf numFmtId="0" fontId="0" fillId="0" borderId="0" xfId="0" applyFill="1" applyAlignment="1">
      <alignment horizontal="center"/>
    </xf>
    <xf numFmtId="17" fontId="0" fillId="9" borderId="0" xfId="0" applyNumberFormat="1" applyFill="1" applyAlignment="1">
      <alignment horizontal="right" wrapText="1"/>
    </xf>
    <xf numFmtId="0" fontId="0" fillId="9" borderId="0" xfId="0" applyFill="1" applyAlignment="1">
      <alignment horizontal="right" wrapText="1"/>
    </xf>
    <xf numFmtId="0" fontId="0" fillId="4" borderId="0" xfId="0" applyFill="1" applyAlignment="1">
      <alignment horizontal="right" wrapText="1"/>
    </xf>
    <xf numFmtId="0" fontId="0" fillId="6" borderId="0" xfId="0" applyFill="1" applyAlignment="1">
      <alignment horizontal="right" wrapText="1"/>
    </xf>
    <xf numFmtId="0" fontId="0" fillId="3" borderId="0" xfId="0" applyFill="1" applyAlignment="1">
      <alignment horizontal="right" wrapText="1"/>
    </xf>
    <xf numFmtId="17" fontId="0" fillId="3" borderId="0" xfId="0" applyNumberFormat="1" applyFill="1" applyAlignment="1">
      <alignment horizontal="right" wrapText="1"/>
    </xf>
    <xf numFmtId="1" fontId="0" fillId="0" borderId="0" xfId="2" applyNumberFormat="1" applyFont="1"/>
    <xf numFmtId="164" fontId="0" fillId="0" borderId="0" xfId="1" applyNumberFormat="1" applyFont="1"/>
    <xf numFmtId="164" fontId="0" fillId="0" borderId="11" xfId="1" applyFont="1" applyBorder="1"/>
    <xf numFmtId="164" fontId="0" fillId="0" borderId="0" xfId="2" applyNumberFormat="1" applyFont="1"/>
    <xf numFmtId="0" fontId="0" fillId="0" borderId="12" xfId="0" applyFont="1" applyBorder="1"/>
    <xf numFmtId="9" fontId="0" fillId="0" borderId="12" xfId="2" applyFont="1" applyFill="1" applyBorder="1"/>
    <xf numFmtId="166" fontId="0" fillId="0" borderId="12" xfId="1" applyNumberFormat="1" applyFont="1" applyFill="1" applyBorder="1"/>
    <xf numFmtId="0" fontId="0" fillId="0" borderId="3" xfId="0" applyFill="1" applyBorder="1"/>
    <xf numFmtId="0" fontId="0" fillId="0" borderId="12" xfId="1" applyNumberFormat="1" applyFont="1" applyFill="1" applyBorder="1"/>
    <xf numFmtId="1" fontId="0" fillId="0" borderId="0" xfId="0" applyNumberFormat="1" applyFill="1" applyBorder="1"/>
    <xf numFmtId="9" fontId="0" fillId="0" borderId="0" xfId="0" applyNumberFormat="1" applyFill="1" applyBorder="1"/>
    <xf numFmtId="9" fontId="0" fillId="0" borderId="12" xfId="0" applyNumberFormat="1" applyFill="1" applyBorder="1"/>
    <xf numFmtId="167" fontId="0" fillId="0" borderId="12" xfId="0" applyNumberFormat="1" applyFill="1" applyBorder="1"/>
    <xf numFmtId="0" fontId="2" fillId="0" borderId="0" xfId="0" applyFont="1" applyFill="1"/>
    <xf numFmtId="0" fontId="2" fillId="0" borderId="0" xfId="0" applyFont="1" applyAlignment="1">
      <alignment horizontal="center"/>
    </xf>
    <xf numFmtId="17" fontId="0" fillId="0" borderId="0" xfId="0" applyNumberFormat="1"/>
    <xf numFmtId="166" fontId="2" fillId="0" borderId="0" xfId="0" applyNumberFormat="1" applyFont="1"/>
    <xf numFmtId="0" fontId="2" fillId="0" borderId="15" xfId="0" applyFont="1" applyBorder="1" applyAlignment="1"/>
    <xf numFmtId="0" fontId="0" fillId="0" borderId="11" xfId="0" applyBorder="1"/>
    <xf numFmtId="165" fontId="0" fillId="0" borderId="12" xfId="0" applyNumberFormat="1" applyBorder="1"/>
    <xf numFmtId="166" fontId="0" fillId="0" borderId="0" xfId="1" applyNumberFormat="1" applyFont="1" applyBorder="1"/>
    <xf numFmtId="0" fontId="2" fillId="0" borderId="10" xfId="0" applyFont="1" applyBorder="1"/>
    <xf numFmtId="9" fontId="0" fillId="0" borderId="0" xfId="2" applyFont="1" applyFill="1" applyBorder="1"/>
    <xf numFmtId="1" fontId="0" fillId="0" borderId="0" xfId="1" applyNumberFormat="1" applyFont="1" applyFill="1" applyBorder="1"/>
    <xf numFmtId="9" fontId="0" fillId="0" borderId="12" xfId="2" applyFont="1" applyBorder="1"/>
    <xf numFmtId="0" fontId="0" fillId="0" borderId="6" xfId="0" applyFill="1" applyBorder="1"/>
    <xf numFmtId="0" fontId="0" fillId="0" borderId="12" xfId="1" applyNumberFormat="1" applyFont="1" applyBorder="1"/>
    <xf numFmtId="0" fontId="0" fillId="0" borderId="0" xfId="0" applyAlignment="1">
      <alignment horizontal="center"/>
    </xf>
    <xf numFmtId="0" fontId="2" fillId="0" borderId="13" xfId="0" applyFont="1" applyBorder="1" applyAlignment="1">
      <alignment horizontal="center"/>
    </xf>
    <xf numFmtId="0" fontId="2" fillId="0" borderId="2" xfId="0" applyFont="1" applyBorder="1" applyAlignment="1">
      <alignment horizontal="center"/>
    </xf>
    <xf numFmtId="164" fontId="4" fillId="0" borderId="0" xfId="3" applyFont="1" applyBorder="1"/>
    <xf numFmtId="164" fontId="5" fillId="0" borderId="9" xfId="3" applyFont="1" applyBorder="1"/>
    <xf numFmtId="166" fontId="0" fillId="0" borderId="12" xfId="0" applyNumberFormat="1" applyBorder="1"/>
    <xf numFmtId="43" fontId="0" fillId="0" borderId="0" xfId="0" applyNumberFormat="1"/>
    <xf numFmtId="166" fontId="3" fillId="0" borderId="12" xfId="1" applyNumberFormat="1" applyFont="1" applyBorder="1"/>
    <xf numFmtId="164" fontId="0" fillId="0" borderId="12" xfId="0" applyNumberFormat="1" applyBorder="1"/>
    <xf numFmtId="0" fontId="7" fillId="0" borderId="12" xfId="0" applyFont="1" applyBorder="1"/>
    <xf numFmtId="0" fontId="0" fillId="0" borderId="4" xfId="0" applyBorder="1"/>
    <xf numFmtId="1" fontId="0" fillId="0" borderId="12" xfId="0" applyNumberFormat="1" applyFill="1" applyBorder="1"/>
    <xf numFmtId="0" fontId="2" fillId="0" borderId="11" xfId="0" applyFont="1" applyBorder="1"/>
    <xf numFmtId="0" fontId="2" fillId="0" borderId="11" xfId="0" applyFont="1" applyFill="1" applyBorder="1"/>
    <xf numFmtId="0" fontId="0" fillId="0" borderId="11" xfId="0" applyFill="1" applyBorder="1"/>
    <xf numFmtId="167" fontId="0" fillId="0" borderId="0" xfId="0" applyNumberFormat="1" applyFill="1" applyBorder="1"/>
    <xf numFmtId="0" fontId="0" fillId="0" borderId="0" xfId="1" applyNumberFormat="1" applyFont="1" applyFill="1" applyBorder="1"/>
    <xf numFmtId="0" fontId="2" fillId="12" borderId="0" xfId="0" applyFont="1" applyFill="1" applyBorder="1"/>
    <xf numFmtId="0" fontId="2" fillId="12" borderId="16" xfId="0" applyFont="1" applyFill="1" applyBorder="1"/>
    <xf numFmtId="0" fontId="2" fillId="12" borderId="12" xfId="0" applyFont="1" applyFill="1" applyBorder="1"/>
    <xf numFmtId="2" fontId="2" fillId="12" borderId="12" xfId="0" applyNumberFormat="1" applyFont="1" applyFill="1" applyBorder="1"/>
    <xf numFmtId="0" fontId="0" fillId="6" borderId="12" xfId="0" applyNumberFormat="1" applyFill="1" applyBorder="1"/>
    <xf numFmtId="168" fontId="0" fillId="6" borderId="12" xfId="1" applyNumberFormat="1" applyFont="1" applyFill="1" applyBorder="1"/>
    <xf numFmtId="165" fontId="0" fillId="0" borderId="12" xfId="0" applyNumberFormat="1" applyFill="1" applyBorder="1"/>
    <xf numFmtId="0" fontId="0" fillId="12" borderId="0" xfId="0" applyFill="1"/>
    <xf numFmtId="0" fontId="0" fillId="12" borderId="4" xfId="0" applyFill="1" applyBorder="1"/>
    <xf numFmtId="0" fontId="0" fillId="8" borderId="12" xfId="0" applyFill="1" applyBorder="1"/>
    <xf numFmtId="165" fontId="0" fillId="9" borderId="12" xfId="0" applyNumberFormat="1" applyFill="1" applyBorder="1"/>
    <xf numFmtId="0" fontId="0" fillId="13" borderId="12" xfId="0" applyFont="1" applyFill="1" applyBorder="1" applyAlignment="1"/>
    <xf numFmtId="0" fontId="0" fillId="13" borderId="12" xfId="0" applyFill="1" applyBorder="1"/>
    <xf numFmtId="0" fontId="5" fillId="13" borderId="12" xfId="0" applyFont="1" applyFill="1" applyBorder="1"/>
    <xf numFmtId="9" fontId="5" fillId="3" borderId="12" xfId="0" applyNumberFormat="1" applyFont="1" applyFill="1" applyBorder="1"/>
    <xf numFmtId="9" fontId="0" fillId="3" borderId="12" xfId="0" applyNumberFormat="1" applyFill="1" applyBorder="1"/>
    <xf numFmtId="169" fontId="0" fillId="3" borderId="12" xfId="0" applyNumberFormat="1" applyFill="1" applyBorder="1"/>
    <xf numFmtId="169" fontId="0" fillId="3" borderId="12" xfId="1" applyNumberFormat="1" applyFont="1" applyFill="1" applyBorder="1"/>
    <xf numFmtId="0" fontId="0" fillId="3" borderId="12" xfId="0" applyNumberFormat="1" applyFill="1" applyBorder="1"/>
    <xf numFmtId="166" fontId="0" fillId="3" borderId="12" xfId="1" applyNumberFormat="1" applyFont="1" applyFill="1" applyBorder="1"/>
    <xf numFmtId="0" fontId="0" fillId="14" borderId="12" xfId="0" applyFill="1" applyBorder="1"/>
    <xf numFmtId="0" fontId="0" fillId="15" borderId="12" xfId="0" applyFill="1" applyBorder="1"/>
    <xf numFmtId="0" fontId="0" fillId="16" borderId="12" xfId="0" applyFill="1" applyBorder="1"/>
    <xf numFmtId="165" fontId="0" fillId="2" borderId="12" xfId="0" applyNumberFormat="1" applyFill="1" applyBorder="1"/>
    <xf numFmtId="165" fontId="0" fillId="14" borderId="12" xfId="0" applyNumberFormat="1" applyFill="1" applyBorder="1"/>
    <xf numFmtId="9" fontId="0" fillId="14" borderId="12" xfId="2" applyFont="1" applyFill="1" applyBorder="1"/>
    <xf numFmtId="0" fontId="0" fillId="0" borderId="0" xfId="0" applyFont="1" applyFill="1" applyBorder="1" applyAlignment="1"/>
    <xf numFmtId="0" fontId="0" fillId="0" borderId="0" xfId="0" applyFont="1" applyBorder="1" applyAlignment="1"/>
    <xf numFmtId="165" fontId="0" fillId="3" borderId="12" xfId="1" applyNumberFormat="1" applyFont="1" applyFill="1" applyBorder="1"/>
    <xf numFmtId="164" fontId="0" fillId="0" borderId="12" xfId="1" applyNumberFormat="1" applyFont="1" applyBorder="1"/>
    <xf numFmtId="0" fontId="0" fillId="0" borderId="0" xfId="0" applyBorder="1" applyAlignment="1">
      <alignment horizontal="center" vertical="center"/>
    </xf>
    <xf numFmtId="170" fontId="0" fillId="0" borderId="0" xfId="0" applyNumberFormat="1" applyBorder="1"/>
    <xf numFmtId="164" fontId="0" fillId="0" borderId="0" xfId="1" applyNumberFormat="1" applyFont="1" applyBorder="1"/>
    <xf numFmtId="164" fontId="0" fillId="0" borderId="0" xfId="1" applyNumberFormat="1" applyFont="1" applyFill="1" applyBorder="1"/>
    <xf numFmtId="164" fontId="0" fillId="0" borderId="0" xfId="1" applyNumberFormat="1" applyFont="1" applyFill="1"/>
    <xf numFmtId="9" fontId="0" fillId="0" borderId="0" xfId="2" applyFont="1" applyBorder="1"/>
    <xf numFmtId="0" fontId="2" fillId="0" borderId="13" xfId="0" applyFont="1" applyBorder="1" applyAlignment="1">
      <alignment horizontal="center"/>
    </xf>
    <xf numFmtId="0" fontId="0" fillId="13" borderId="8" xfId="0" applyFill="1" applyBorder="1"/>
    <xf numFmtId="2" fontId="0" fillId="0" borderId="0" xfId="0" applyNumberFormat="1"/>
    <xf numFmtId="2" fontId="0" fillId="0" borderId="0" xfId="1" applyNumberFormat="1" applyFont="1"/>
    <xf numFmtId="166" fontId="4" fillId="0" borderId="12" xfId="1" applyNumberFormat="1" applyFont="1" applyBorder="1"/>
    <xf numFmtId="0" fontId="7" fillId="0" borderId="0" xfId="0" applyFont="1" applyAlignment="1">
      <alignment wrapText="1"/>
    </xf>
    <xf numFmtId="0" fontId="0" fillId="19" borderId="12" xfId="0" applyFill="1" applyBorder="1"/>
    <xf numFmtId="0" fontId="0" fillId="19" borderId="16" xfId="0" applyFill="1" applyBorder="1"/>
    <xf numFmtId="164" fontId="0" fillId="0" borderId="12" xfId="1" applyFont="1" applyBorder="1"/>
    <xf numFmtId="0" fontId="0" fillId="5" borderId="0" xfId="0" applyFill="1" applyAlignment="1">
      <alignment horizontal="center"/>
    </xf>
    <xf numFmtId="0" fontId="3" fillId="17" borderId="0" xfId="4" applyFill="1"/>
    <xf numFmtId="0" fontId="0" fillId="17" borderId="0" xfId="0" applyFill="1"/>
    <xf numFmtId="0" fontId="7" fillId="20" borderId="0" xfId="0" applyFont="1" applyFill="1" applyAlignment="1">
      <alignment horizontal="left" vertical="top" wrapText="1"/>
    </xf>
    <xf numFmtId="0" fontId="7" fillId="21" borderId="12" xfId="0" applyFont="1" applyFill="1" applyBorder="1"/>
    <xf numFmtId="0" fontId="7" fillId="23" borderId="12" xfId="0" applyFont="1" applyFill="1" applyBorder="1"/>
    <xf numFmtId="0" fontId="14" fillId="17" borderId="0" xfId="0" applyFont="1" applyFill="1" applyAlignment="1">
      <alignment horizontal="left" vertical="top"/>
    </xf>
    <xf numFmtId="0" fontId="10" fillId="17" borderId="0" xfId="0" applyFont="1" applyFill="1" applyAlignment="1">
      <alignment vertical="top" wrapText="1"/>
    </xf>
    <xf numFmtId="0" fontId="3" fillId="17" borderId="2" xfId="4" applyFill="1" applyBorder="1"/>
    <xf numFmtId="0" fontId="1" fillId="17" borderId="9" xfId="4" applyFont="1" applyFill="1" applyBorder="1"/>
    <xf numFmtId="0" fontId="1" fillId="17" borderId="0" xfId="4" applyFont="1" applyFill="1" applyBorder="1"/>
    <xf numFmtId="0" fontId="1" fillId="17" borderId="14" xfId="4" applyFont="1" applyFill="1" applyBorder="1"/>
    <xf numFmtId="0" fontId="3" fillId="17" borderId="14" xfId="4" applyFill="1" applyBorder="1"/>
    <xf numFmtId="0" fontId="9" fillId="17" borderId="0" xfId="0" applyFont="1" applyFill="1" applyAlignment="1"/>
    <xf numFmtId="0" fontId="11" fillId="17" borderId="13" xfId="4" applyFont="1" applyFill="1" applyBorder="1"/>
    <xf numFmtId="0" fontId="7" fillId="20" borderId="6" xfId="0" applyFont="1" applyFill="1" applyBorder="1" applyAlignment="1">
      <alignment horizontal="left" vertical="top" wrapText="1"/>
    </xf>
    <xf numFmtId="0" fontId="7" fillId="20" borderId="2" xfId="0" applyFont="1" applyFill="1" applyBorder="1" applyAlignment="1">
      <alignment horizontal="left" vertical="top" wrapText="1"/>
    </xf>
    <xf numFmtId="0" fontId="2" fillId="17" borderId="0" xfId="4" applyFont="1" applyFill="1" applyBorder="1"/>
    <xf numFmtId="0" fontId="3" fillId="17" borderId="0" xfId="4" applyFill="1" applyBorder="1"/>
    <xf numFmtId="0" fontId="7" fillId="22" borderId="9" xfId="0" applyFont="1" applyFill="1" applyBorder="1"/>
    <xf numFmtId="0" fontId="12" fillId="20" borderId="0" xfId="0" applyFont="1" applyFill="1" applyBorder="1" applyAlignment="1">
      <alignment horizontal="left" vertical="top"/>
    </xf>
    <xf numFmtId="0" fontId="3" fillId="17" borderId="0" xfId="4" applyFill="1" applyBorder="1" applyAlignment="1">
      <alignment horizontal="left" vertical="top"/>
    </xf>
    <xf numFmtId="0" fontId="3" fillId="17" borderId="14" xfId="4" applyFill="1" applyBorder="1" applyAlignment="1">
      <alignment horizontal="left" vertical="top"/>
    </xf>
    <xf numFmtId="0" fontId="0" fillId="17" borderId="9" xfId="0" applyFill="1" applyBorder="1"/>
    <xf numFmtId="0" fontId="7" fillId="17" borderId="9" xfId="0" applyFont="1" applyFill="1" applyBorder="1"/>
    <xf numFmtId="0" fontId="2" fillId="0" borderId="0" xfId="0" applyFont="1" applyBorder="1"/>
    <xf numFmtId="0" fontId="7" fillId="20" borderId="0" xfId="0" applyFont="1" applyFill="1" applyBorder="1" applyAlignment="1">
      <alignment horizontal="left" vertical="top" wrapText="1"/>
    </xf>
    <xf numFmtId="0" fontId="3" fillId="17" borderId="9" xfId="4" applyFill="1" applyBorder="1"/>
    <xf numFmtId="0" fontId="12" fillId="20" borderId="0" xfId="0" applyFont="1" applyFill="1" applyBorder="1"/>
    <xf numFmtId="0" fontId="7" fillId="20" borderId="0" xfId="0" applyFont="1" applyFill="1" applyBorder="1"/>
    <xf numFmtId="0" fontId="3" fillId="17" borderId="10" xfId="4" applyFill="1" applyBorder="1"/>
    <xf numFmtId="0" fontId="13" fillId="17" borderId="13" xfId="4" applyFont="1" applyFill="1" applyBorder="1"/>
    <xf numFmtId="0" fontId="0" fillId="0" borderId="12" xfId="1" applyNumberFormat="1" applyFont="1" applyFill="1" applyBorder="1" applyAlignment="1">
      <alignment horizontal="left" vertical="top"/>
    </xf>
    <xf numFmtId="17" fontId="0" fillId="4" borderId="0" xfId="0" applyNumberFormat="1" applyFill="1" applyAlignment="1">
      <alignment horizontal="right" wrapText="1"/>
    </xf>
    <xf numFmtId="0" fontId="0" fillId="0" borderId="3" xfId="0" applyBorder="1"/>
    <xf numFmtId="0" fontId="4" fillId="0" borderId="8" xfId="0" applyFont="1" applyBorder="1"/>
    <xf numFmtId="164" fontId="0" fillId="0" borderId="4" xfId="1" applyFont="1" applyBorder="1"/>
    <xf numFmtId="166" fontId="0" fillId="0" borderId="13" xfId="1" applyNumberFormat="1" applyFont="1" applyBorder="1"/>
    <xf numFmtId="164" fontId="5" fillId="0" borderId="0" xfId="3" applyFont="1" applyBorder="1"/>
    <xf numFmtId="0" fontId="2" fillId="17" borderId="9" xfId="0" applyFont="1" applyFill="1" applyBorder="1" applyAlignment="1">
      <alignment horizontal="left" vertical="top" wrapText="1"/>
    </xf>
    <xf numFmtId="0" fontId="2" fillId="17" borderId="0" xfId="0" applyFont="1" applyFill="1" applyBorder="1" applyAlignment="1">
      <alignment horizontal="left" vertical="top" wrapText="1"/>
    </xf>
    <xf numFmtId="0" fontId="2" fillId="17" borderId="14" xfId="0" applyFont="1" applyFill="1" applyBorder="1" applyAlignment="1">
      <alignment horizontal="left" vertical="top" wrapText="1"/>
    </xf>
    <xf numFmtId="0" fontId="2" fillId="0" borderId="7" xfId="0" applyFont="1" applyBorder="1"/>
    <xf numFmtId="0" fontId="2" fillId="0" borderId="8" xfId="0" applyFont="1" applyBorder="1"/>
    <xf numFmtId="164" fontId="0" fillId="3" borderId="12" xfId="0" applyNumberFormat="1" applyFill="1" applyBorder="1"/>
    <xf numFmtId="0" fontId="0" fillId="24" borderId="12" xfId="0" applyFill="1" applyBorder="1"/>
    <xf numFmtId="164" fontId="0" fillId="24" borderId="12" xfId="0" applyNumberFormat="1" applyFill="1" applyBorder="1"/>
    <xf numFmtId="164" fontId="0" fillId="11" borderId="12" xfId="0" applyNumberFormat="1" applyFill="1" applyBorder="1"/>
    <xf numFmtId="164" fontId="0" fillId="11" borderId="12" xfId="1" applyFont="1" applyFill="1" applyBorder="1"/>
    <xf numFmtId="0" fontId="0" fillId="0" borderId="12" xfId="0" applyBorder="1" applyAlignment="1" applyProtection="1">
      <alignment horizontal="left"/>
      <protection locked="0"/>
    </xf>
    <xf numFmtId="0" fontId="0" fillId="0" borderId="12" xfId="0" applyBorder="1" applyAlignment="1" applyProtection="1">
      <alignment horizontal="center" vertical="center"/>
      <protection locked="0"/>
    </xf>
    <xf numFmtId="0" fontId="0" fillId="0" borderId="12" xfId="0" applyFont="1" applyFill="1" applyBorder="1" applyAlignment="1" applyProtection="1">
      <alignment wrapText="1"/>
      <protection locked="0"/>
    </xf>
    <xf numFmtId="0" fontId="7" fillId="0" borderId="12" xfId="0" applyFont="1" applyBorder="1" applyAlignment="1" applyProtection="1">
      <alignment wrapText="1"/>
      <protection locked="0"/>
    </xf>
    <xf numFmtId="0" fontId="7" fillId="0" borderId="0" xfId="0" applyFont="1" applyAlignment="1" applyProtection="1">
      <alignment wrapText="1"/>
      <protection locked="0"/>
    </xf>
    <xf numFmtId="0" fontId="0" fillId="10" borderId="12" xfId="0" applyFill="1" applyBorder="1" applyProtection="1">
      <protection locked="0"/>
    </xf>
    <xf numFmtId="170" fontId="0" fillId="0" borderId="12" xfId="0" applyNumberFormat="1" applyBorder="1" applyProtection="1">
      <protection locked="0"/>
    </xf>
    <xf numFmtId="0" fontId="0" fillId="0" borderId="0" xfId="0" applyFill="1" applyProtection="1">
      <protection locked="0"/>
    </xf>
    <xf numFmtId="164" fontId="0" fillId="19" borderId="12" xfId="1" applyNumberFormat="1" applyFont="1" applyFill="1" applyBorder="1" applyProtection="1">
      <protection locked="0"/>
    </xf>
    <xf numFmtId="0" fontId="0" fillId="0" borderId="0" xfId="0" applyProtection="1">
      <protection locked="0"/>
    </xf>
    <xf numFmtId="164" fontId="0" fillId="0" borderId="0" xfId="1" applyNumberFormat="1" applyFont="1" applyProtection="1">
      <protection locked="0"/>
    </xf>
    <xf numFmtId="164" fontId="0" fillId="19" borderId="12" xfId="0" applyNumberFormat="1" applyFill="1" applyBorder="1" applyProtection="1">
      <protection locked="0"/>
    </xf>
    <xf numFmtId="166" fontId="0" fillId="19" borderId="12" xfId="0" applyNumberFormat="1" applyFill="1" applyBorder="1" applyProtection="1">
      <protection locked="0"/>
    </xf>
    <xf numFmtId="170" fontId="0" fillId="0" borderId="12" xfId="0" applyNumberFormat="1" applyFill="1" applyBorder="1" applyProtection="1">
      <protection locked="0"/>
    </xf>
    <xf numFmtId="170" fontId="0" fillId="0" borderId="12" xfId="0" applyNumberFormat="1" applyBorder="1" applyAlignment="1" applyProtection="1">
      <alignment horizontal="right"/>
      <protection locked="0"/>
    </xf>
    <xf numFmtId="9" fontId="0" fillId="10" borderId="12" xfId="0" applyNumberFormat="1" applyFill="1" applyBorder="1" applyProtection="1">
      <protection locked="0"/>
    </xf>
    <xf numFmtId="9" fontId="0" fillId="10" borderId="12" xfId="2" applyFont="1" applyFill="1" applyBorder="1" applyProtection="1">
      <protection locked="0"/>
    </xf>
    <xf numFmtId="164" fontId="0" fillId="10" borderId="4" xfId="1" applyFont="1" applyFill="1" applyBorder="1" applyProtection="1">
      <protection locked="0"/>
    </xf>
    <xf numFmtId="1" fontId="0" fillId="10" borderId="16" xfId="1" applyNumberFormat="1" applyFont="1" applyFill="1" applyBorder="1" applyProtection="1">
      <protection locked="0"/>
    </xf>
    <xf numFmtId="166" fontId="0" fillId="10" borderId="4" xfId="1" applyNumberFormat="1" applyFont="1" applyFill="1" applyBorder="1" applyProtection="1">
      <protection locked="0"/>
    </xf>
    <xf numFmtId="166" fontId="0" fillId="10" borderId="12" xfId="1" applyNumberFormat="1" applyFont="1" applyFill="1" applyBorder="1" applyProtection="1">
      <protection locked="0"/>
    </xf>
    <xf numFmtId="1" fontId="0" fillId="10" borderId="12" xfId="1" applyNumberFormat="1" applyFont="1" applyFill="1" applyBorder="1" applyProtection="1">
      <protection locked="0"/>
    </xf>
    <xf numFmtId="9" fontId="0" fillId="10" borderId="4" xfId="0" applyNumberFormat="1" applyFill="1" applyBorder="1" applyProtection="1">
      <protection locked="0"/>
    </xf>
    <xf numFmtId="9" fontId="0" fillId="10" borderId="4" xfId="2" applyFont="1" applyFill="1" applyBorder="1" applyProtection="1">
      <protection locked="0"/>
    </xf>
    <xf numFmtId="9" fontId="0" fillId="10" borderId="13" xfId="0" applyNumberFormat="1" applyFill="1" applyBorder="1" applyProtection="1">
      <protection locked="0"/>
    </xf>
    <xf numFmtId="0" fontId="0" fillId="10" borderId="4" xfId="0" applyFill="1" applyBorder="1" applyProtection="1">
      <protection locked="0"/>
    </xf>
    <xf numFmtId="1" fontId="0" fillId="10" borderId="4" xfId="0" applyNumberFormat="1" applyFill="1" applyBorder="1" applyProtection="1">
      <protection locked="0"/>
    </xf>
    <xf numFmtId="165" fontId="0" fillId="10" borderId="12" xfId="1" applyNumberFormat="1" applyFont="1" applyFill="1" applyBorder="1" applyProtection="1">
      <protection locked="0"/>
    </xf>
    <xf numFmtId="165" fontId="0" fillId="0" borderId="0" xfId="1" applyNumberFormat="1" applyFont="1" applyFill="1" applyBorder="1" applyProtection="1">
      <protection locked="0"/>
    </xf>
    <xf numFmtId="9" fontId="0" fillId="10" borderId="3" xfId="2" applyFont="1" applyFill="1" applyBorder="1" applyProtection="1">
      <protection locked="0"/>
    </xf>
    <xf numFmtId="0" fontId="0" fillId="10" borderId="12" xfId="1" applyNumberFormat="1" applyFont="1" applyFill="1" applyBorder="1" applyProtection="1">
      <protection locked="0"/>
    </xf>
    <xf numFmtId="167" fontId="0" fillId="10" borderId="12" xfId="0" applyNumberFormat="1" applyFill="1" applyBorder="1" applyProtection="1">
      <protection locked="0"/>
    </xf>
    <xf numFmtId="0" fontId="2" fillId="12" borderId="12" xfId="0" applyFont="1" applyFill="1" applyBorder="1" applyProtection="1">
      <protection locked="0"/>
    </xf>
    <xf numFmtId="0" fontId="0" fillId="10" borderId="0" xfId="0" applyFill="1" applyProtection="1">
      <protection locked="0"/>
    </xf>
    <xf numFmtId="0" fontId="0" fillId="0" borderId="6" xfId="0" applyBorder="1" applyProtection="1">
      <protection locked="0"/>
    </xf>
    <xf numFmtId="0" fontId="0" fillId="0" borderId="11" xfId="0" applyBorder="1" applyProtection="1">
      <protection locked="0"/>
    </xf>
    <xf numFmtId="0" fontId="0" fillId="0" borderId="0" xfId="0" applyBorder="1" applyProtection="1">
      <protection locked="0"/>
    </xf>
    <xf numFmtId="0" fontId="0" fillId="0" borderId="4" xfId="0" applyFill="1" applyBorder="1" applyProtection="1">
      <protection locked="0"/>
    </xf>
    <xf numFmtId="0" fontId="0" fillId="18" borderId="0" xfId="0" applyFill="1" applyProtection="1">
      <protection locked="0"/>
    </xf>
    <xf numFmtId="0" fontId="0" fillId="19" borderId="0" xfId="0" applyFill="1" applyProtection="1">
      <protection locked="0"/>
    </xf>
    <xf numFmtId="0" fontId="0" fillId="0" borderId="12" xfId="0" applyFont="1" applyFill="1" applyBorder="1" applyAlignment="1" applyProtection="1">
      <alignment horizontal="left"/>
    </xf>
    <xf numFmtId="0" fontId="0" fillId="0" borderId="12" xfId="0" applyFont="1" applyBorder="1" applyAlignment="1" applyProtection="1"/>
    <xf numFmtId="0" fontId="0" fillId="0" borderId="12" xfId="0" applyFont="1" applyFill="1" applyBorder="1" applyAlignment="1" applyProtection="1"/>
    <xf numFmtId="0" fontId="7" fillId="0" borderId="12" xfId="0" applyFont="1" applyBorder="1" applyAlignment="1" applyProtection="1">
      <alignment wrapText="1"/>
    </xf>
    <xf numFmtId="0" fontId="0" fillId="17" borderId="12" xfId="0" applyFill="1" applyBorder="1" applyAlignment="1" applyProtection="1">
      <alignment horizontal="left"/>
    </xf>
    <xf numFmtId="0" fontId="0" fillId="0" borderId="12" xfId="0" applyFont="1" applyFill="1" applyBorder="1" applyAlignment="1" applyProtection="1">
      <alignment wrapText="1"/>
    </xf>
    <xf numFmtId="0" fontId="0" fillId="0" borderId="0" xfId="0" applyProtection="1"/>
    <xf numFmtId="0" fontId="0" fillId="0" borderId="12" xfId="0" applyBorder="1" applyAlignment="1" applyProtection="1">
      <alignment horizontal="center" vertical="center"/>
    </xf>
    <xf numFmtId="0" fontId="0" fillId="17" borderId="12" xfId="0" applyFont="1" applyFill="1" applyBorder="1" applyAlignment="1" applyProtection="1">
      <alignment horizontal="left"/>
    </xf>
    <xf numFmtId="0" fontId="0" fillId="17" borderId="12" xfId="0" applyFill="1" applyBorder="1" applyAlignment="1" applyProtection="1">
      <alignment horizontal="left" wrapText="1"/>
    </xf>
    <xf numFmtId="0" fontId="0" fillId="0" borderId="12" xfId="0" applyBorder="1" applyProtection="1"/>
    <xf numFmtId="0" fontId="7" fillId="0" borderId="12" xfId="0" applyFont="1" applyBorder="1" applyProtection="1"/>
    <xf numFmtId="0" fontId="8" fillId="17" borderId="12" xfId="0" applyFont="1" applyFill="1" applyBorder="1" applyAlignment="1" applyProtection="1">
      <alignment horizontal="left" wrapText="1"/>
    </xf>
    <xf numFmtId="0" fontId="0" fillId="0" borderId="12" xfId="0" applyBorder="1" applyAlignment="1" applyProtection="1">
      <alignment horizontal="left" wrapText="1"/>
    </xf>
    <xf numFmtId="0" fontId="0" fillId="0" borderId="12" xfId="0" applyBorder="1" applyAlignment="1" applyProtection="1">
      <alignment horizontal="left"/>
    </xf>
    <xf numFmtId="0" fontId="0" fillId="0" borderId="12" xfId="0" applyFill="1" applyBorder="1" applyAlignment="1" applyProtection="1">
      <alignment horizontal="left"/>
    </xf>
    <xf numFmtId="0" fontId="8" fillId="0" borderId="12" xfId="0" applyFont="1" applyFill="1" applyBorder="1" applyAlignment="1" applyProtection="1">
      <alignment horizontal="left" wrapText="1"/>
    </xf>
    <xf numFmtId="0" fontId="0" fillId="0" borderId="12" xfId="0" applyFill="1" applyBorder="1" applyAlignment="1" applyProtection="1">
      <alignment horizontal="left" wrapText="1"/>
    </xf>
    <xf numFmtId="0" fontId="8" fillId="0" borderId="12" xfId="0" applyFont="1" applyBorder="1" applyAlignment="1" applyProtection="1">
      <alignment horizontal="left" wrapText="1"/>
    </xf>
    <xf numFmtId="0" fontId="5" fillId="0" borderId="12" xfId="0" applyFont="1" applyFill="1" applyBorder="1" applyAlignment="1" applyProtection="1">
      <alignment horizontal="left"/>
    </xf>
    <xf numFmtId="0" fontId="5" fillId="0" borderId="12" xfId="0" applyFont="1" applyBorder="1" applyAlignment="1" applyProtection="1"/>
    <xf numFmtId="0" fontId="0" fillId="0" borderId="12" xfId="0" applyFont="1" applyBorder="1" applyAlignment="1" applyProtection="1">
      <alignment wrapText="1"/>
    </xf>
    <xf numFmtId="0" fontId="5" fillId="0" borderId="12" xfId="0" applyFont="1" applyFill="1" applyBorder="1" applyAlignment="1" applyProtection="1">
      <alignment wrapText="1"/>
    </xf>
    <xf numFmtId="0" fontId="3" fillId="17" borderId="0" xfId="4" applyFill="1" applyAlignment="1">
      <alignment horizontal="center"/>
    </xf>
    <xf numFmtId="0" fontId="0" fillId="17" borderId="9" xfId="0" applyFill="1" applyBorder="1" applyAlignment="1">
      <alignment horizontal="left" vertical="top" wrapText="1"/>
    </xf>
    <xf numFmtId="0" fontId="0" fillId="17" borderId="0" xfId="0" applyFill="1" applyBorder="1" applyAlignment="1">
      <alignment horizontal="left" vertical="top" wrapText="1"/>
    </xf>
    <xf numFmtId="0" fontId="0" fillId="17" borderId="14" xfId="0" applyFill="1" applyBorder="1" applyAlignment="1">
      <alignment horizontal="left" vertical="top" wrapText="1"/>
    </xf>
    <xf numFmtId="0" fontId="9" fillId="17" borderId="13" xfId="0" applyFont="1" applyFill="1" applyBorder="1" applyAlignment="1">
      <alignment horizontal="left" vertical="top"/>
    </xf>
    <xf numFmtId="0" fontId="9" fillId="17" borderId="6" xfId="0" applyFont="1" applyFill="1" applyBorder="1" applyAlignment="1">
      <alignment horizontal="left" vertical="top"/>
    </xf>
    <xf numFmtId="0" fontId="9" fillId="17" borderId="2" xfId="0" applyFont="1" applyFill="1" applyBorder="1" applyAlignment="1">
      <alignment horizontal="left" vertical="top"/>
    </xf>
    <xf numFmtId="0" fontId="0" fillId="17" borderId="9" xfId="0" applyFont="1" applyFill="1" applyBorder="1" applyAlignment="1">
      <alignment horizontal="left" vertical="top" wrapText="1"/>
    </xf>
    <xf numFmtId="0" fontId="0" fillId="17" borderId="0" xfId="0" applyFont="1" applyFill="1" applyBorder="1" applyAlignment="1">
      <alignment horizontal="left" vertical="top" wrapText="1"/>
    </xf>
    <xf numFmtId="0" fontId="0" fillId="17" borderId="14" xfId="0" applyFont="1" applyFill="1" applyBorder="1" applyAlignment="1">
      <alignment horizontal="left" vertical="top" wrapText="1"/>
    </xf>
    <xf numFmtId="0" fontId="2" fillId="17" borderId="9" xfId="0" applyFont="1" applyFill="1" applyBorder="1" applyAlignment="1">
      <alignment horizontal="left" vertical="top" wrapText="1"/>
    </xf>
    <xf numFmtId="0" fontId="2" fillId="17" borderId="0" xfId="0" applyFont="1" applyFill="1" applyBorder="1" applyAlignment="1">
      <alignment horizontal="left" vertical="top" wrapText="1"/>
    </xf>
    <xf numFmtId="0" fontId="2" fillId="17" borderId="14" xfId="0" applyFont="1" applyFill="1" applyBorder="1" applyAlignment="1">
      <alignment horizontal="left" vertical="top" wrapText="1"/>
    </xf>
    <xf numFmtId="0" fontId="7" fillId="20" borderId="9" xfId="0" applyFont="1" applyFill="1" applyBorder="1" applyAlignment="1">
      <alignment horizontal="left" vertical="top" wrapText="1"/>
    </xf>
    <xf numFmtId="0" fontId="7" fillId="20" borderId="0" xfId="0" applyFont="1" applyFill="1" applyBorder="1" applyAlignment="1">
      <alignment horizontal="left" vertical="top" wrapText="1"/>
    </xf>
    <xf numFmtId="0" fontId="7" fillId="20" borderId="14" xfId="0" applyFont="1" applyFill="1" applyBorder="1" applyAlignment="1">
      <alignment horizontal="left" vertical="top" wrapText="1"/>
    </xf>
    <xf numFmtId="0" fontId="7" fillId="20" borderId="10" xfId="0" applyFont="1" applyFill="1" applyBorder="1" applyAlignment="1">
      <alignment horizontal="left" vertical="top" wrapText="1"/>
    </xf>
    <xf numFmtId="0" fontId="7" fillId="20" borderId="11" xfId="0" applyFont="1" applyFill="1" applyBorder="1" applyAlignment="1">
      <alignment horizontal="left" vertical="top" wrapText="1"/>
    </xf>
    <xf numFmtId="0" fontId="7" fillId="20" borderId="5" xfId="0" applyFont="1" applyFill="1" applyBorder="1" applyAlignment="1">
      <alignment horizontal="left" vertical="top" wrapText="1"/>
    </xf>
    <xf numFmtId="0" fontId="2" fillId="17" borderId="9" xfId="0" applyFont="1" applyFill="1" applyBorder="1" applyAlignment="1">
      <alignment horizontal="left" vertical="center" wrapText="1"/>
    </xf>
    <xf numFmtId="0" fontId="2" fillId="17" borderId="0"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10"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5" xfId="0" applyFont="1" applyFill="1" applyBorder="1" applyAlignment="1">
      <alignment horizontal="left" vertical="center" wrapText="1"/>
    </xf>
    <xf numFmtId="0" fontId="0" fillId="5" borderId="0" xfId="0" applyFont="1" applyFill="1" applyAlignment="1">
      <alignment horizontal="center"/>
    </xf>
    <xf numFmtId="0" fontId="0" fillId="2" borderId="0" xfId="0" applyFill="1" applyAlignment="1">
      <alignment horizontal="center"/>
    </xf>
    <xf numFmtId="0" fontId="0" fillId="8" borderId="0" xfId="0" applyFill="1" applyAlignment="1">
      <alignment horizontal="center"/>
    </xf>
    <xf numFmtId="0" fontId="0" fillId="5" borderId="0" xfId="0" applyFill="1" applyAlignment="1">
      <alignment horizontal="center"/>
    </xf>
    <xf numFmtId="0" fontId="0" fillId="7" borderId="0" xfId="0" applyFill="1" applyAlignment="1">
      <alignment horizontal="center"/>
    </xf>
    <xf numFmtId="0" fontId="0" fillId="9" borderId="4" xfId="0" applyFill="1" applyBorder="1" applyAlignment="1">
      <alignment horizontal="center"/>
    </xf>
    <xf numFmtId="0" fontId="0" fillId="9" borderId="15" xfId="0" applyFill="1" applyBorder="1" applyAlignment="1">
      <alignment horizontal="center"/>
    </xf>
    <xf numFmtId="0" fontId="0" fillId="9" borderId="16" xfId="0" applyFill="1" applyBorder="1" applyAlignment="1">
      <alignment horizontal="center"/>
    </xf>
  </cellXfs>
  <cellStyles count="5">
    <cellStyle name="blank" xfId="4" xr:uid="{07AF9AA9-214F-4541-B8FB-9676C707673B}"/>
    <cellStyle name="Currency 2" xfId="3" xr:uid="{317D7CCC-E8F1-AF4F-B7F7-B95A59706625}"/>
    <cellStyle name="Procent" xfId="2" builtinId="5"/>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Begroot saldo</a:t>
            </a:r>
            <a:r>
              <a:rPr lang="nl-NL" baseline="0"/>
              <a:t> </a:t>
            </a:r>
            <a:r>
              <a:rPr lang="nl-NL"/>
              <a:t>jaar 1 t/m 20 met betaalde arbeid</a:t>
            </a:r>
          </a:p>
        </c:rich>
      </c:tx>
      <c:layout>
        <c:manualLayout>
          <c:xMode val="edge"/>
          <c:yMode val="edge"/>
          <c:x val="0.31099386112300814"/>
          <c:y val="5.0163204657422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775153105861768E-2"/>
          <c:y val="0.22441017789442985"/>
          <c:w val="0.85721062992125985"/>
          <c:h val="0.6714577865266842"/>
        </c:manualLayout>
      </c:layout>
      <c:lineChart>
        <c:grouping val="standard"/>
        <c:varyColors val="0"/>
        <c:ser>
          <c:idx val="1"/>
          <c:order val="1"/>
          <c:tx>
            <c:strRef>
              <c:f>'Uitkomst in cijfers'!$B$8</c:f>
              <c:strCache>
                <c:ptCount val="1"/>
                <c:pt idx="0">
                  <c:v>Begroot saldo per jaar met arbeid</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'Uitkomst in cijfers'!$D$8:$W$8</c:f>
              <c:numCache>
                <c:formatCode>_ "€"\ * #,##0.00_ ;_ "€"\ * \-#,##0.00_ ;_ "€"\ * "-"??_ ;_ @_ </c:formatCode>
                <c:ptCount val="20"/>
                <c:pt idx="0">
                  <c:v>1628</c:v>
                </c:pt>
                <c:pt idx="1">
                  <c:v>-9109.5635288075009</c:v>
                </c:pt>
                <c:pt idx="2">
                  <c:v>-5254.2952085948145</c:v>
                </c:pt>
                <c:pt idx="3">
                  <c:v>7113.1802105693369</c:v>
                </c:pt>
                <c:pt idx="4">
                  <c:v>27433.528539187555</c:v>
                </c:pt>
                <c:pt idx="5">
                  <c:v>25684.575112254584</c:v>
                </c:pt>
                <c:pt idx="6">
                  <c:v>25570.741425408796</c:v>
                </c:pt>
                <c:pt idx="7">
                  <c:v>24509.410622770687</c:v>
                </c:pt>
                <c:pt idx="8">
                  <c:v>22962.21563921991</c:v>
                </c:pt>
                <c:pt idx="9">
                  <c:v>15707.663879010499</c:v>
                </c:pt>
                <c:pt idx="10">
                  <c:v>8619.2221214884339</c:v>
                </c:pt>
                <c:pt idx="11">
                  <c:v>8619.2221214884339</c:v>
                </c:pt>
                <c:pt idx="12">
                  <c:v>8619.2221214884339</c:v>
                </c:pt>
                <c:pt idx="13">
                  <c:v>8619.2221214884339</c:v>
                </c:pt>
                <c:pt idx="14">
                  <c:v>8619.2221214884339</c:v>
                </c:pt>
                <c:pt idx="15">
                  <c:v>7557.9285941261405</c:v>
                </c:pt>
                <c:pt idx="16">
                  <c:v>7557.9285941261405</c:v>
                </c:pt>
                <c:pt idx="17">
                  <c:v>7557.9285941261405</c:v>
                </c:pt>
                <c:pt idx="18">
                  <c:v>7557.9285941261405</c:v>
                </c:pt>
                <c:pt idx="19">
                  <c:v>7557.9285941261405</c:v>
                </c:pt>
              </c:numCache>
            </c:numRef>
          </c:val>
          <c:smooth val="0"/>
          <c:extLst>
            <c:ext xmlns:c16="http://schemas.microsoft.com/office/drawing/2014/chart" uri="{C3380CC4-5D6E-409C-BE32-E72D297353CC}">
              <c16:uniqueId val="{00000000-962B-4D45-8AA0-ED624DF48BD2}"/>
            </c:ext>
          </c:extLst>
        </c:ser>
        <c:dLbls>
          <c:showLegendKey val="0"/>
          <c:showVal val="0"/>
          <c:showCatName val="0"/>
          <c:showSerName val="0"/>
          <c:showPercent val="0"/>
          <c:showBubbleSize val="0"/>
        </c:dLbls>
        <c:marker val="1"/>
        <c:smooth val="0"/>
        <c:axId val="460763280"/>
        <c:axId val="467492824"/>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val>
                  <c:numRef>
                    <c:extLst>
                      <c:ext uri="{02D57815-91ED-43cb-92C2-25804820EDAC}">
                        <c15:formulaRef>
                          <c15:sqref>'Uitkomst in cijfers'!$D$2:$W$2</c15:sqref>
                        </c15:formulaRef>
                      </c:ext>
                    </c:extLst>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val>
                <c:smooth val="0"/>
                <c:extLst>
                  <c:ext xmlns:c16="http://schemas.microsoft.com/office/drawing/2014/chart" uri="{C3380CC4-5D6E-409C-BE32-E72D297353CC}">
                    <c16:uniqueId val="{00000001-962B-4D45-8AA0-ED624DF48BD2}"/>
                  </c:ext>
                </c:extLst>
              </c15:ser>
            </c15:filteredLineSeries>
          </c:ext>
        </c:extLst>
      </c:lineChart>
      <c:catAx>
        <c:axId val="4607632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492824"/>
        <c:crosses val="autoZero"/>
        <c:auto val="1"/>
        <c:lblAlgn val="ctr"/>
        <c:lblOffset val="100"/>
        <c:noMultiLvlLbl val="0"/>
      </c:catAx>
      <c:valAx>
        <c:axId val="467492824"/>
        <c:scaling>
          <c:orientation val="minMax"/>
        </c:scaling>
        <c:delete val="0"/>
        <c:axPos val="l"/>
        <c:majorGridlines>
          <c:spPr>
            <a:ln w="9525" cap="flat" cmpd="sng" algn="ctr">
              <a:solidFill>
                <a:schemeClr val="tx1">
                  <a:lumMod val="15000"/>
                  <a:lumOff val="85000"/>
                </a:schemeClr>
              </a:solidFill>
              <a:round/>
            </a:ln>
            <a:effectLst/>
          </c:spPr>
        </c:majorGridlines>
        <c:numFmt formatCode="_ &quot;€&quot;\ * #,##0.00_ ;_ &quot;€&quot;\ * \-#,##0.0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763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Begroot</a:t>
            </a:r>
            <a:r>
              <a:rPr lang="en-GB" baseline="0"/>
              <a:t> </a:t>
            </a:r>
            <a:r>
              <a:rPr lang="en-GB"/>
              <a:t>bedrijfsresultaat</a:t>
            </a:r>
            <a:r>
              <a:rPr lang="en-GB" baseline="0"/>
              <a:t> </a:t>
            </a:r>
            <a:endParaRPr lang="en-GB"/>
          </a:p>
        </c:rich>
      </c:tx>
      <c:layout>
        <c:manualLayout>
          <c:xMode val="edge"/>
          <c:yMode val="edge"/>
          <c:x val="0.33060540822865364"/>
          <c:y val="2.0325203252032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2"/>
          <c:tx>
            <c:v>Resultaat</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'Uitkomst in cijfers'!$D$16:$W$16</c:f>
              <c:numCache>
                <c:formatCode>_ "€"\ * #,##0.00_ ;_ "€"\ * \-#,##0.00_ ;_ "€"\ * "-"??_ ;_ @_ </c:formatCode>
                <c:ptCount val="20"/>
                <c:pt idx="0">
                  <c:v>-6581.6331124999997</c:v>
                </c:pt>
                <c:pt idx="1">
                  <c:v>-17434.623187223086</c:v>
                </c:pt>
                <c:pt idx="2">
                  <c:v>-14921.500907731855</c:v>
                </c:pt>
                <c:pt idx="3">
                  <c:v>-2032.4832538143528</c:v>
                </c:pt>
                <c:pt idx="4">
                  <c:v>19801.51704309159</c:v>
                </c:pt>
                <c:pt idx="5">
                  <c:v>17266.531231368703</c:v>
                </c:pt>
                <c:pt idx="6">
                  <c:v>16952.545116032874</c:v>
                </c:pt>
                <c:pt idx="7">
                  <c:v>15758.084524030186</c:v>
                </c:pt>
                <c:pt idx="8">
                  <c:v>14105.015598877777</c:v>
                </c:pt>
                <c:pt idx="9">
                  <c:v>6805.2001839937493</c:v>
                </c:pt>
                <c:pt idx="10">
                  <c:v>-174.49434486121936</c:v>
                </c:pt>
                <c:pt idx="11">
                  <c:v>-95.047944861220458</c:v>
                </c:pt>
                <c:pt idx="12">
                  <c:v>-15.601544861221555</c:v>
                </c:pt>
                <c:pt idx="13">
                  <c:v>63.844855138779167</c:v>
                </c:pt>
                <c:pt idx="14">
                  <c:v>143.29125513877807</c:v>
                </c:pt>
                <c:pt idx="15">
                  <c:v>-811.27807105058309</c:v>
                </c:pt>
                <c:pt idx="16">
                  <c:v>-731.83167105058237</c:v>
                </c:pt>
                <c:pt idx="17">
                  <c:v>-652.38527105058165</c:v>
                </c:pt>
                <c:pt idx="18">
                  <c:v>-572.93887105058093</c:v>
                </c:pt>
                <c:pt idx="19">
                  <c:v>-493.49247105058203</c:v>
                </c:pt>
              </c:numCache>
            </c:numRef>
          </c:val>
          <c:smooth val="0"/>
          <c:extLst>
            <c:ext xmlns:c16="http://schemas.microsoft.com/office/drawing/2014/chart" uri="{C3380CC4-5D6E-409C-BE32-E72D297353CC}">
              <c16:uniqueId val="{00000000-DCC1-4A1D-AC29-19B57D54EF14}"/>
            </c:ext>
          </c:extLst>
        </c:ser>
        <c:dLbls>
          <c:showLegendKey val="0"/>
          <c:showVal val="0"/>
          <c:showCatName val="0"/>
          <c:showSerName val="0"/>
          <c:showPercent val="0"/>
          <c:showBubbleSize val="0"/>
        </c:dLbls>
        <c:marker val="1"/>
        <c:smooth val="0"/>
        <c:axId val="467957776"/>
        <c:axId val="598276744"/>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val>
                  <c:numRef>
                    <c:extLst>
                      <c:ext uri="{02D57815-91ED-43cb-92C2-25804820EDAC}">
                        <c15:formulaRef>
                          <c15:sqref>'Uitkomst in cijfers'!$D$2:$W$2</c15:sqref>
                        </c15:formulaRef>
                      </c:ext>
                    </c:extLst>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val>
                <c:smooth val="0"/>
                <c:extLst>
                  <c:ext xmlns:c16="http://schemas.microsoft.com/office/drawing/2014/chart" uri="{C3380CC4-5D6E-409C-BE32-E72D297353CC}">
                    <c16:uniqueId val="{00000001-DCC1-4A1D-AC29-19B57D54EF14}"/>
                  </c:ext>
                </c:extLst>
              </c15:ser>
            </c15:filteredLineSeries>
            <c15:filteredLineSeries>
              <c15:ser>
                <c:idx val="1"/>
                <c:order val="1"/>
                <c:spPr>
                  <a:ln w="28575" cap="rnd">
                    <a:solidFill>
                      <a:schemeClr val="accent2"/>
                    </a:solidFill>
                    <a:round/>
                  </a:ln>
                  <a:effectLst/>
                </c:spPr>
                <c:marker>
                  <c:symbol val="none"/>
                </c:marker>
                <c:val>
                  <c:numRef>
                    <c:extLst xmlns:c15="http://schemas.microsoft.com/office/drawing/2012/chart">
                      <c:ext xmlns:c15="http://schemas.microsoft.com/office/drawing/2012/chart" uri="{02D57815-91ED-43cb-92C2-25804820EDAC}">
                        <c15:formulaRef>
                          <c15:sqref>'Uitkomst in cijfers'!$B$16</c15:sqref>
                        </c15:formulaRef>
                      </c:ext>
                    </c:extLst>
                    <c:numCache>
                      <c:formatCode>General</c:formatCode>
                      <c:ptCount val="1"/>
                      <c:pt idx="0">
                        <c:v>0</c:v>
                      </c:pt>
                    </c:numCache>
                  </c:numRef>
                </c:val>
                <c:smooth val="0"/>
                <c:extLst xmlns:c15="http://schemas.microsoft.com/office/drawing/2012/chart">
                  <c:ext xmlns:c16="http://schemas.microsoft.com/office/drawing/2014/chart" uri="{C3380CC4-5D6E-409C-BE32-E72D297353CC}">
                    <c16:uniqueId val="{00000002-DCC1-4A1D-AC29-19B57D54EF14}"/>
                  </c:ext>
                </c:extLst>
              </c15:ser>
            </c15:filteredLineSeries>
          </c:ext>
        </c:extLst>
      </c:lineChart>
      <c:catAx>
        <c:axId val="4679577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276744"/>
        <c:crosses val="autoZero"/>
        <c:auto val="1"/>
        <c:lblAlgn val="ctr"/>
        <c:lblOffset val="100"/>
        <c:noMultiLvlLbl val="0"/>
      </c:catAx>
      <c:valAx>
        <c:axId val="598276744"/>
        <c:scaling>
          <c:orientation val="minMax"/>
        </c:scaling>
        <c:delete val="0"/>
        <c:axPos val="l"/>
        <c:majorGridlines>
          <c:spPr>
            <a:ln w="9525" cap="flat" cmpd="sng" algn="ctr">
              <a:solidFill>
                <a:schemeClr val="tx1">
                  <a:lumMod val="15000"/>
                  <a:lumOff val="85000"/>
                </a:schemeClr>
              </a:solidFill>
              <a:round/>
            </a:ln>
            <a:effectLst/>
          </c:spPr>
        </c:majorGridlines>
        <c:numFmt formatCode="_ &quot;€&quot;\ * #,##0.00_ ;_ &quot;€&quot;\ * \-#,##0.0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957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Begroot liquiditeitsontwikkeling</a:t>
            </a:r>
            <a:r>
              <a:rPr lang="en-US" baseline="0"/>
              <a:t> </a:t>
            </a:r>
            <a:r>
              <a:rPr lang="en-US"/>
              <a:t>jaar 1</a:t>
            </a:r>
            <a:r>
              <a:rPr lang="en-US" baseline="0"/>
              <a:t> t/m 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6287369833566477E-2"/>
          <c:y val="0.10373093681917214"/>
          <c:w val="0.88842211028875773"/>
          <c:h val="0.76533181514075443"/>
        </c:manualLayout>
      </c:layout>
      <c:lineChart>
        <c:grouping val="standard"/>
        <c:varyColors val="0"/>
        <c:ser>
          <c:idx val="1"/>
          <c:order val="1"/>
          <c:tx>
            <c:v>Liquiditeits ontwikkeling</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'Uitkomst in cijfers'!$D$19:$W$19</c:f>
              <c:numCache>
                <c:formatCode>_ "€"\ * #,##0.00_ ;_ "€"\ * \-#,##0.00_ ;_ "€"\ * "-"??_ ;_ @_ </c:formatCode>
                <c:ptCount val="20"/>
                <c:pt idx="0">
                  <c:v>-7691.6356124999984</c:v>
                </c:pt>
                <c:pt idx="1">
                  <c:v>-26347.263799723092</c:v>
                </c:pt>
                <c:pt idx="2">
                  <c:v>-42156.772207454953</c:v>
                </c:pt>
                <c:pt idx="3">
                  <c:v>-45669.262961269313</c:v>
                </c:pt>
                <c:pt idx="4">
                  <c:v>-25867.753418177726</c:v>
                </c:pt>
                <c:pt idx="5">
                  <c:v>-8601.2296868090234</c:v>
                </c:pt>
                <c:pt idx="6">
                  <c:v>8351.3079292238399</c:v>
                </c:pt>
                <c:pt idx="7">
                  <c:v>24109.384953254012</c:v>
                </c:pt>
                <c:pt idx="8">
                  <c:v>38214.393052131789</c:v>
                </c:pt>
                <c:pt idx="9">
                  <c:v>45019.585736125526</c:v>
                </c:pt>
                <c:pt idx="10">
                  <c:v>45148.48639126429</c:v>
                </c:pt>
                <c:pt idx="11">
                  <c:v>45356.833446403049</c:v>
                </c:pt>
                <c:pt idx="12">
                  <c:v>45644.626901541822</c:v>
                </c:pt>
                <c:pt idx="13">
                  <c:v>46011.866756680596</c:v>
                </c:pt>
                <c:pt idx="14">
                  <c:v>46458.553011819371</c:v>
                </c:pt>
                <c:pt idx="15">
                  <c:v>45728.672440768787</c:v>
                </c:pt>
                <c:pt idx="16">
                  <c:v>45078.238269718218</c:v>
                </c:pt>
                <c:pt idx="17">
                  <c:v>44507.250498667636</c:v>
                </c:pt>
                <c:pt idx="18">
                  <c:v>44015.709127617054</c:v>
                </c:pt>
                <c:pt idx="19">
                  <c:v>43603.614156566473</c:v>
                </c:pt>
              </c:numCache>
            </c:numRef>
          </c:val>
          <c:smooth val="0"/>
          <c:extLst>
            <c:ext xmlns:c16="http://schemas.microsoft.com/office/drawing/2014/chart" uri="{C3380CC4-5D6E-409C-BE32-E72D297353CC}">
              <c16:uniqueId val="{00000000-22C3-41F3-ABAF-72EB4F6253DD}"/>
            </c:ext>
          </c:extLst>
        </c:ser>
        <c:dLbls>
          <c:showLegendKey val="0"/>
          <c:showVal val="0"/>
          <c:showCatName val="0"/>
          <c:showSerName val="0"/>
          <c:showPercent val="0"/>
          <c:showBubbleSize val="0"/>
        </c:dLbls>
        <c:marker val="1"/>
        <c:smooth val="0"/>
        <c:axId val="668152704"/>
        <c:axId val="668155656"/>
        <c:extLst>
          <c:ext xmlns:c15="http://schemas.microsoft.com/office/drawing/2012/chart" uri="{02D57815-91ED-43cb-92C2-25804820EDAC}">
            <c15:filteredLineSeries>
              <c15:ser>
                <c:idx val="0"/>
                <c:order val="0"/>
                <c:tx>
                  <c:v>Liquiditeits ontwikkeling </c:v>
                </c:tx>
                <c:spPr>
                  <a:ln w="28575" cap="rnd">
                    <a:solidFill>
                      <a:schemeClr val="accent1"/>
                    </a:solidFill>
                    <a:round/>
                  </a:ln>
                  <a:effectLst/>
                </c:spPr>
                <c:marker>
                  <c:symbol val="none"/>
                </c:marker>
                <c:val>
                  <c:numRef>
                    <c:extLst>
                      <c:ext uri="{02D57815-91ED-43cb-92C2-25804820EDAC}">
                        <c15:formulaRef>
                          <c15:sqref>'Uitkomst in cijfers'!$D$2:$W$2</c15:sqref>
                        </c15:formulaRef>
                      </c:ext>
                    </c:extLst>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val>
                <c:smooth val="0"/>
                <c:extLst>
                  <c:ext xmlns:c16="http://schemas.microsoft.com/office/drawing/2014/chart" uri="{C3380CC4-5D6E-409C-BE32-E72D297353CC}">
                    <c16:uniqueId val="{00000001-22C3-41F3-ABAF-72EB4F6253DD}"/>
                  </c:ext>
                </c:extLst>
              </c15:ser>
            </c15:filteredLineSeries>
            <c15:filteredLineSeries>
              <c15:ser>
                <c:idx val="2"/>
                <c:order val="2"/>
                <c:spPr>
                  <a:ln w="28575" cap="rnd">
                    <a:solidFill>
                      <a:schemeClr val="accent3"/>
                    </a:solidFill>
                    <a:round/>
                  </a:ln>
                  <a:effectLst/>
                </c:spPr>
                <c:marker>
                  <c:symbol val="none"/>
                </c:marker>
                <c:val>
                  <c:numRef>
                    <c:extLst xmlns:c15="http://schemas.microsoft.com/office/drawing/2012/chart">
                      <c:ext xmlns:c15="http://schemas.microsoft.com/office/drawing/2012/chart" uri="{02D57815-91ED-43cb-92C2-25804820EDAC}">
                        <c15:formulaRef>
                          <c15:sqref>'Uitkomst in cijfers'!$B$19</c15:sqref>
                        </c15:formulaRef>
                      </c:ext>
                    </c:extLst>
                    <c:numCache>
                      <c:formatCode>General</c:formatCode>
                      <c:ptCount val="1"/>
                      <c:pt idx="0">
                        <c:v>0</c:v>
                      </c:pt>
                    </c:numCache>
                  </c:numRef>
                </c:val>
                <c:smooth val="0"/>
                <c:extLst xmlns:c15="http://schemas.microsoft.com/office/drawing/2012/chart">
                  <c:ext xmlns:c16="http://schemas.microsoft.com/office/drawing/2014/chart" uri="{C3380CC4-5D6E-409C-BE32-E72D297353CC}">
                    <c16:uniqueId val="{00000002-22C3-41F3-ABAF-72EB4F6253DD}"/>
                  </c:ext>
                </c:extLst>
              </c15:ser>
            </c15:filteredLineSeries>
          </c:ext>
        </c:extLst>
      </c:lineChart>
      <c:catAx>
        <c:axId val="6681527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Jaar</a:t>
                </a:r>
              </a:p>
            </c:rich>
          </c:tx>
          <c:layout>
            <c:manualLayout>
              <c:xMode val="edge"/>
              <c:yMode val="edge"/>
              <c:x val="0.88491535433070878"/>
              <c:y val="8.759186351706034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155656"/>
        <c:crosses val="autoZero"/>
        <c:auto val="1"/>
        <c:lblAlgn val="ctr"/>
        <c:lblOffset val="100"/>
        <c:noMultiLvlLbl val="0"/>
      </c:catAx>
      <c:valAx>
        <c:axId val="668155656"/>
        <c:scaling>
          <c:orientation val="minMax"/>
        </c:scaling>
        <c:delete val="0"/>
        <c:axPos val="l"/>
        <c:majorGridlines>
          <c:spPr>
            <a:ln w="9525" cap="flat" cmpd="sng" algn="ctr">
              <a:solidFill>
                <a:schemeClr val="tx1">
                  <a:lumMod val="15000"/>
                  <a:lumOff val="85000"/>
                </a:schemeClr>
              </a:solidFill>
              <a:round/>
            </a:ln>
            <a:effectLst/>
          </c:spPr>
        </c:majorGridlines>
        <c:numFmt formatCode="_ &quot;€&quot;\ * #,##0.00_ ;_ &quot;€&quot;\ * \-#,##0.0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15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Begroot saldo jaar 1 t/m 20 zonder betaalde arbeid </a:t>
            </a:r>
          </a:p>
        </c:rich>
      </c:tx>
      <c:layout>
        <c:manualLayout>
          <c:xMode val="edge"/>
          <c:yMode val="edge"/>
          <c:x val="0.29166661184895748"/>
          <c:y val="1.78062678062678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v>Saldo zonder arbeid</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'Uitkomst in cijfers'!$D$10:$W$10</c:f>
              <c:numCache>
                <c:formatCode>_ "€"\ * #,##0.00_ ;_ "€"\ * \-#,##0.00_ ;_ "€"\ * "-"??_ ;_ @_ </c:formatCode>
                <c:ptCount val="20"/>
                <c:pt idx="0">
                  <c:v>8140</c:v>
                </c:pt>
                <c:pt idx="1">
                  <c:v>-2597.5635288075009</c:v>
                </c:pt>
                <c:pt idx="2">
                  <c:v>1257.7047914051855</c:v>
                </c:pt>
                <c:pt idx="3">
                  <c:v>13625.180210569337</c:v>
                </c:pt>
                <c:pt idx="4">
                  <c:v>33945.528539187559</c:v>
                </c:pt>
                <c:pt idx="5">
                  <c:v>48772.575112254584</c:v>
                </c:pt>
                <c:pt idx="6">
                  <c:v>53394.741425408793</c:v>
                </c:pt>
                <c:pt idx="7">
                  <c:v>57069.410622770687</c:v>
                </c:pt>
                <c:pt idx="8">
                  <c:v>60258.21563921991</c:v>
                </c:pt>
                <c:pt idx="9">
                  <c:v>62475.663879010499</c:v>
                </c:pt>
                <c:pt idx="10">
                  <c:v>64859.222121488434</c:v>
                </c:pt>
                <c:pt idx="11">
                  <c:v>64859.222121488434</c:v>
                </c:pt>
                <c:pt idx="12">
                  <c:v>64859.222121488434</c:v>
                </c:pt>
                <c:pt idx="13">
                  <c:v>64859.222121488434</c:v>
                </c:pt>
                <c:pt idx="14">
                  <c:v>64859.222121488434</c:v>
                </c:pt>
                <c:pt idx="15">
                  <c:v>68533.928594126133</c:v>
                </c:pt>
                <c:pt idx="16">
                  <c:v>68533.928594126133</c:v>
                </c:pt>
                <c:pt idx="17">
                  <c:v>68533.928594126133</c:v>
                </c:pt>
                <c:pt idx="18">
                  <c:v>68533.928594126133</c:v>
                </c:pt>
                <c:pt idx="19">
                  <c:v>68533.928594126133</c:v>
                </c:pt>
              </c:numCache>
            </c:numRef>
          </c:val>
          <c:smooth val="0"/>
          <c:extLst>
            <c:ext xmlns:c16="http://schemas.microsoft.com/office/drawing/2014/chart" uri="{C3380CC4-5D6E-409C-BE32-E72D297353CC}">
              <c16:uniqueId val="{00000000-A75A-4821-B60F-DCEB9C88012F}"/>
            </c:ext>
          </c:extLst>
        </c:ser>
        <c:dLbls>
          <c:showLegendKey val="0"/>
          <c:showVal val="0"/>
          <c:showCatName val="0"/>
          <c:showSerName val="0"/>
          <c:showPercent val="0"/>
          <c:showBubbleSize val="0"/>
        </c:dLbls>
        <c:marker val="1"/>
        <c:smooth val="0"/>
        <c:axId val="580668960"/>
        <c:axId val="580665024"/>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val>
                  <c:numRef>
                    <c:extLst>
                      <c:ext uri="{02D57815-91ED-43cb-92C2-25804820EDAC}">
                        <c15:formulaRef>
                          <c15:sqref>'Uitkomst in cijfers'!$D$2:$W$2</c15:sqref>
                        </c15:formulaRef>
                      </c:ext>
                    </c:extLst>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val>
                <c:smooth val="0"/>
                <c:extLst>
                  <c:ext xmlns:c16="http://schemas.microsoft.com/office/drawing/2014/chart" uri="{C3380CC4-5D6E-409C-BE32-E72D297353CC}">
                    <c16:uniqueId val="{00000001-A75A-4821-B60F-DCEB9C88012F}"/>
                  </c:ext>
                </c:extLst>
              </c15:ser>
            </c15:filteredLineSeries>
            <c15:filteredLineSeries>
              <c15:ser>
                <c:idx val="2"/>
                <c:order val="2"/>
                <c:spPr>
                  <a:ln w="28575" cap="rnd">
                    <a:solidFill>
                      <a:schemeClr val="accent3"/>
                    </a:solidFill>
                    <a:round/>
                  </a:ln>
                  <a:effectLst/>
                </c:spPr>
                <c:marker>
                  <c:symbol val="none"/>
                </c:marker>
                <c:val>
                  <c:numRef>
                    <c:extLst xmlns:c15="http://schemas.microsoft.com/office/drawing/2012/chart">
                      <c:ext xmlns:c15="http://schemas.microsoft.com/office/drawing/2012/chart" uri="{02D57815-91ED-43cb-92C2-25804820EDAC}">
                        <c15:formulaRef>
                          <c15:sqref>'Uitkomst in cijfers'!$B$10</c15:sqref>
                        </c15:formulaRef>
                      </c:ext>
                    </c:extLst>
                    <c:numCache>
                      <c:formatCode>General</c:formatCode>
                      <c:ptCount val="1"/>
                      <c:pt idx="0">
                        <c:v>0</c:v>
                      </c:pt>
                    </c:numCache>
                  </c:numRef>
                </c:val>
                <c:smooth val="0"/>
                <c:extLst xmlns:c15="http://schemas.microsoft.com/office/drawing/2012/chart">
                  <c:ext xmlns:c16="http://schemas.microsoft.com/office/drawing/2014/chart" uri="{C3380CC4-5D6E-409C-BE32-E72D297353CC}">
                    <c16:uniqueId val="{00000002-A75A-4821-B60F-DCEB9C88012F}"/>
                  </c:ext>
                </c:extLst>
              </c15:ser>
            </c15:filteredLineSeries>
          </c:ext>
        </c:extLst>
      </c:lineChart>
      <c:catAx>
        <c:axId val="5806689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65024"/>
        <c:crosses val="autoZero"/>
        <c:auto val="1"/>
        <c:lblAlgn val="ctr"/>
        <c:lblOffset val="100"/>
        <c:noMultiLvlLbl val="0"/>
      </c:catAx>
      <c:valAx>
        <c:axId val="580665024"/>
        <c:scaling>
          <c:orientation val="minMax"/>
        </c:scaling>
        <c:delete val="0"/>
        <c:axPos val="l"/>
        <c:majorGridlines>
          <c:spPr>
            <a:ln w="9525" cap="flat" cmpd="sng" algn="ctr">
              <a:solidFill>
                <a:schemeClr val="tx1">
                  <a:lumMod val="15000"/>
                  <a:lumOff val="85000"/>
                </a:schemeClr>
              </a:solidFill>
              <a:round/>
            </a:ln>
            <a:effectLst/>
          </c:spPr>
        </c:majorGridlines>
        <c:numFmt formatCode="_ &quot;€&quot;\ * #,##0.00_ ;_ &quot;€&quot;\ * \-#,##0.0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6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Gecombineerde</a:t>
            </a:r>
            <a:r>
              <a:rPr lang="nl-NL" baseline="0"/>
              <a:t> uitkomsten</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v>Begroot saldo zonder arbeid </c:v>
          </c:tx>
          <c:spPr>
            <a:ln w="28575" cap="rnd">
              <a:solidFill>
                <a:schemeClr val="accent2"/>
              </a:solidFill>
              <a:round/>
            </a:ln>
            <a:effectLst/>
          </c:spPr>
          <c:marker>
            <c:symbol val="none"/>
          </c:marker>
          <c:val>
            <c:numRef>
              <c:f>'Uitkomst in cijfers'!$D$8:$W$8</c:f>
              <c:numCache>
                <c:formatCode>_ "€"\ * #,##0.00_ ;_ "€"\ * \-#,##0.00_ ;_ "€"\ * "-"??_ ;_ @_ </c:formatCode>
                <c:ptCount val="20"/>
                <c:pt idx="0">
                  <c:v>1628</c:v>
                </c:pt>
                <c:pt idx="1">
                  <c:v>-9109.5635288075009</c:v>
                </c:pt>
                <c:pt idx="2">
                  <c:v>-5254.2952085948145</c:v>
                </c:pt>
                <c:pt idx="3">
                  <c:v>7113.1802105693369</c:v>
                </c:pt>
                <c:pt idx="4">
                  <c:v>27433.528539187555</c:v>
                </c:pt>
                <c:pt idx="5">
                  <c:v>25684.575112254584</c:v>
                </c:pt>
                <c:pt idx="6">
                  <c:v>25570.741425408796</c:v>
                </c:pt>
                <c:pt idx="7">
                  <c:v>24509.410622770687</c:v>
                </c:pt>
                <c:pt idx="8">
                  <c:v>22962.21563921991</c:v>
                </c:pt>
                <c:pt idx="9">
                  <c:v>15707.663879010499</c:v>
                </c:pt>
                <c:pt idx="10">
                  <c:v>8619.2221214884339</c:v>
                </c:pt>
                <c:pt idx="11">
                  <c:v>8619.2221214884339</c:v>
                </c:pt>
                <c:pt idx="12">
                  <c:v>8619.2221214884339</c:v>
                </c:pt>
                <c:pt idx="13">
                  <c:v>8619.2221214884339</c:v>
                </c:pt>
                <c:pt idx="14">
                  <c:v>8619.2221214884339</c:v>
                </c:pt>
                <c:pt idx="15">
                  <c:v>7557.9285941261405</c:v>
                </c:pt>
                <c:pt idx="16">
                  <c:v>7557.9285941261405</c:v>
                </c:pt>
                <c:pt idx="17">
                  <c:v>7557.9285941261405</c:v>
                </c:pt>
                <c:pt idx="18">
                  <c:v>7557.9285941261405</c:v>
                </c:pt>
                <c:pt idx="19">
                  <c:v>7557.9285941261405</c:v>
                </c:pt>
              </c:numCache>
            </c:numRef>
          </c:val>
          <c:smooth val="0"/>
          <c:extLst>
            <c:ext xmlns:c16="http://schemas.microsoft.com/office/drawing/2014/chart" uri="{C3380CC4-5D6E-409C-BE32-E72D297353CC}">
              <c16:uniqueId val="{00000000-A763-4618-9DD4-9F4573FFE083}"/>
            </c:ext>
          </c:extLst>
        </c:ser>
        <c:ser>
          <c:idx val="2"/>
          <c:order val="2"/>
          <c:tx>
            <c:v>Begroot saldo met arbeid </c:v>
          </c:tx>
          <c:spPr>
            <a:ln w="28575" cap="rnd">
              <a:solidFill>
                <a:schemeClr val="accent3"/>
              </a:solidFill>
              <a:round/>
            </a:ln>
            <a:effectLst/>
          </c:spPr>
          <c:marker>
            <c:symbol val="none"/>
          </c:marker>
          <c:val>
            <c:numRef>
              <c:f>'Uitkomst in cijfers'!$D$10:$W$10</c:f>
              <c:numCache>
                <c:formatCode>_ "€"\ * #,##0.00_ ;_ "€"\ * \-#,##0.00_ ;_ "€"\ * "-"??_ ;_ @_ </c:formatCode>
                <c:ptCount val="20"/>
                <c:pt idx="0">
                  <c:v>8140</c:v>
                </c:pt>
                <c:pt idx="1">
                  <c:v>-2597.5635288075009</c:v>
                </c:pt>
                <c:pt idx="2">
                  <c:v>1257.7047914051855</c:v>
                </c:pt>
                <c:pt idx="3">
                  <c:v>13625.180210569337</c:v>
                </c:pt>
                <c:pt idx="4">
                  <c:v>33945.528539187559</c:v>
                </c:pt>
                <c:pt idx="5">
                  <c:v>48772.575112254584</c:v>
                </c:pt>
                <c:pt idx="6">
                  <c:v>53394.741425408793</c:v>
                </c:pt>
                <c:pt idx="7">
                  <c:v>57069.410622770687</c:v>
                </c:pt>
                <c:pt idx="8">
                  <c:v>60258.21563921991</c:v>
                </c:pt>
                <c:pt idx="9">
                  <c:v>62475.663879010499</c:v>
                </c:pt>
                <c:pt idx="10">
                  <c:v>64859.222121488434</c:v>
                </c:pt>
                <c:pt idx="11">
                  <c:v>64859.222121488434</c:v>
                </c:pt>
                <c:pt idx="12">
                  <c:v>64859.222121488434</c:v>
                </c:pt>
                <c:pt idx="13">
                  <c:v>64859.222121488434</c:v>
                </c:pt>
                <c:pt idx="14">
                  <c:v>64859.222121488434</c:v>
                </c:pt>
                <c:pt idx="15">
                  <c:v>68533.928594126133</c:v>
                </c:pt>
                <c:pt idx="16">
                  <c:v>68533.928594126133</c:v>
                </c:pt>
                <c:pt idx="17">
                  <c:v>68533.928594126133</c:v>
                </c:pt>
                <c:pt idx="18">
                  <c:v>68533.928594126133</c:v>
                </c:pt>
                <c:pt idx="19">
                  <c:v>68533.928594126133</c:v>
                </c:pt>
              </c:numCache>
            </c:numRef>
          </c:val>
          <c:smooth val="0"/>
          <c:extLst>
            <c:ext xmlns:c16="http://schemas.microsoft.com/office/drawing/2014/chart" uri="{C3380CC4-5D6E-409C-BE32-E72D297353CC}">
              <c16:uniqueId val="{00000001-A763-4618-9DD4-9F4573FFE083}"/>
            </c:ext>
          </c:extLst>
        </c:ser>
        <c:ser>
          <c:idx val="3"/>
          <c:order val="3"/>
          <c:tx>
            <c:v>Begroot bedrijfsresultaat </c:v>
          </c:tx>
          <c:spPr>
            <a:ln w="28575" cap="rnd">
              <a:solidFill>
                <a:schemeClr val="accent4"/>
              </a:solidFill>
              <a:round/>
            </a:ln>
            <a:effectLst/>
          </c:spPr>
          <c:marker>
            <c:symbol val="none"/>
          </c:marker>
          <c:val>
            <c:numRef>
              <c:f>'Uitkomst in cijfers'!$D$16:$W$16</c:f>
              <c:numCache>
                <c:formatCode>_ "€"\ * #,##0.00_ ;_ "€"\ * \-#,##0.00_ ;_ "€"\ * "-"??_ ;_ @_ </c:formatCode>
                <c:ptCount val="20"/>
                <c:pt idx="0">
                  <c:v>-6581.6331124999997</c:v>
                </c:pt>
                <c:pt idx="1">
                  <c:v>-17434.623187223086</c:v>
                </c:pt>
                <c:pt idx="2">
                  <c:v>-14921.500907731855</c:v>
                </c:pt>
                <c:pt idx="3">
                  <c:v>-2032.4832538143528</c:v>
                </c:pt>
                <c:pt idx="4">
                  <c:v>19801.51704309159</c:v>
                </c:pt>
                <c:pt idx="5">
                  <c:v>17266.531231368703</c:v>
                </c:pt>
                <c:pt idx="6">
                  <c:v>16952.545116032874</c:v>
                </c:pt>
                <c:pt idx="7">
                  <c:v>15758.084524030186</c:v>
                </c:pt>
                <c:pt idx="8">
                  <c:v>14105.015598877777</c:v>
                </c:pt>
                <c:pt idx="9">
                  <c:v>6805.2001839937493</c:v>
                </c:pt>
                <c:pt idx="10">
                  <c:v>-174.49434486121936</c:v>
                </c:pt>
                <c:pt idx="11">
                  <c:v>-95.047944861220458</c:v>
                </c:pt>
                <c:pt idx="12">
                  <c:v>-15.601544861221555</c:v>
                </c:pt>
                <c:pt idx="13">
                  <c:v>63.844855138779167</c:v>
                </c:pt>
                <c:pt idx="14">
                  <c:v>143.29125513877807</c:v>
                </c:pt>
                <c:pt idx="15">
                  <c:v>-811.27807105058309</c:v>
                </c:pt>
                <c:pt idx="16">
                  <c:v>-731.83167105058237</c:v>
                </c:pt>
                <c:pt idx="17">
                  <c:v>-652.38527105058165</c:v>
                </c:pt>
                <c:pt idx="18">
                  <c:v>-572.93887105058093</c:v>
                </c:pt>
                <c:pt idx="19">
                  <c:v>-493.49247105058203</c:v>
                </c:pt>
              </c:numCache>
            </c:numRef>
          </c:val>
          <c:smooth val="0"/>
          <c:extLst>
            <c:ext xmlns:c16="http://schemas.microsoft.com/office/drawing/2014/chart" uri="{C3380CC4-5D6E-409C-BE32-E72D297353CC}">
              <c16:uniqueId val="{00000002-A763-4618-9DD4-9F4573FFE083}"/>
            </c:ext>
          </c:extLst>
        </c:ser>
        <c:ser>
          <c:idx val="4"/>
          <c:order val="4"/>
          <c:tx>
            <c:v>Liquiditeitsontwikkeling </c:v>
          </c:tx>
          <c:spPr>
            <a:ln w="28575" cap="rnd">
              <a:solidFill>
                <a:schemeClr val="accent5"/>
              </a:solidFill>
              <a:round/>
            </a:ln>
            <a:effectLst/>
          </c:spPr>
          <c:marker>
            <c:symbol val="none"/>
          </c:marker>
          <c:val>
            <c:numRef>
              <c:f>'Uitkomst in cijfers'!$D$19:$W$19</c:f>
              <c:numCache>
                <c:formatCode>_ "€"\ * #,##0.00_ ;_ "€"\ * \-#,##0.00_ ;_ "€"\ * "-"??_ ;_ @_ </c:formatCode>
                <c:ptCount val="20"/>
                <c:pt idx="0">
                  <c:v>-7691.6356124999984</c:v>
                </c:pt>
                <c:pt idx="1">
                  <c:v>-26347.263799723092</c:v>
                </c:pt>
                <c:pt idx="2">
                  <c:v>-42156.772207454953</c:v>
                </c:pt>
                <c:pt idx="3">
                  <c:v>-45669.262961269313</c:v>
                </c:pt>
                <c:pt idx="4">
                  <c:v>-25867.753418177726</c:v>
                </c:pt>
                <c:pt idx="5">
                  <c:v>-8601.2296868090234</c:v>
                </c:pt>
                <c:pt idx="6">
                  <c:v>8351.3079292238399</c:v>
                </c:pt>
                <c:pt idx="7">
                  <c:v>24109.384953254012</c:v>
                </c:pt>
                <c:pt idx="8">
                  <c:v>38214.393052131789</c:v>
                </c:pt>
                <c:pt idx="9">
                  <c:v>45019.585736125526</c:v>
                </c:pt>
                <c:pt idx="10">
                  <c:v>45148.48639126429</c:v>
                </c:pt>
                <c:pt idx="11">
                  <c:v>45356.833446403049</c:v>
                </c:pt>
                <c:pt idx="12">
                  <c:v>45644.626901541822</c:v>
                </c:pt>
                <c:pt idx="13">
                  <c:v>46011.866756680596</c:v>
                </c:pt>
                <c:pt idx="14">
                  <c:v>46458.553011819371</c:v>
                </c:pt>
                <c:pt idx="15">
                  <c:v>45728.672440768787</c:v>
                </c:pt>
                <c:pt idx="16">
                  <c:v>45078.238269718218</c:v>
                </c:pt>
                <c:pt idx="17">
                  <c:v>44507.250498667636</c:v>
                </c:pt>
                <c:pt idx="18">
                  <c:v>44015.709127617054</c:v>
                </c:pt>
                <c:pt idx="19">
                  <c:v>43603.614156566473</c:v>
                </c:pt>
              </c:numCache>
            </c:numRef>
          </c:val>
          <c:smooth val="0"/>
          <c:extLst>
            <c:ext xmlns:c16="http://schemas.microsoft.com/office/drawing/2014/chart" uri="{C3380CC4-5D6E-409C-BE32-E72D297353CC}">
              <c16:uniqueId val="{00000003-A763-4618-9DD4-9F4573FFE083}"/>
            </c:ext>
          </c:extLst>
        </c:ser>
        <c:dLbls>
          <c:showLegendKey val="0"/>
          <c:showVal val="0"/>
          <c:showCatName val="0"/>
          <c:showSerName val="0"/>
          <c:showPercent val="0"/>
          <c:showBubbleSize val="0"/>
        </c:dLbls>
        <c:smooth val="0"/>
        <c:axId val="540178056"/>
        <c:axId val="540176744"/>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val>
                  <c:numRef>
                    <c:extLst>
                      <c:ext uri="{02D57815-91ED-43cb-92C2-25804820EDAC}">
                        <c15:formulaRef>
                          <c15:sqref>'Uitkomst in cijfers'!$D$2:$W$2</c15:sqref>
                        </c15:formulaRef>
                      </c:ext>
                    </c:extLst>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val>
                <c:smooth val="0"/>
                <c:extLst>
                  <c:ext xmlns:c16="http://schemas.microsoft.com/office/drawing/2014/chart" uri="{C3380CC4-5D6E-409C-BE32-E72D297353CC}">
                    <c16:uniqueId val="{00000004-A763-4618-9DD4-9F4573FFE083}"/>
                  </c:ext>
                </c:extLst>
              </c15:ser>
            </c15:filteredLineSeries>
          </c:ext>
        </c:extLst>
      </c:lineChart>
      <c:catAx>
        <c:axId val="540178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Per</a:t>
                </a:r>
                <a:r>
                  <a:rPr lang="nl-NL" baseline="0"/>
                  <a:t> jaar </a:t>
                </a:r>
                <a:endParaRPr lang="nl-NL"/>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176744"/>
        <c:crosses val="autoZero"/>
        <c:auto val="1"/>
        <c:lblAlgn val="ctr"/>
        <c:lblOffset val="100"/>
        <c:noMultiLvlLbl val="0"/>
      </c:catAx>
      <c:valAx>
        <c:axId val="540176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Bedrag</a:t>
                </a:r>
                <a:r>
                  <a:rPr lang="nl-NL" baseline="0"/>
                  <a:t> in euro </a:t>
                </a:r>
                <a:endParaRPr lang="nl-NL"/>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quot;€&quot;\ * #,##0.00_ ;_ &quot;€&quot;\ * \-#,##0.0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178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0</xdr:row>
      <xdr:rowOff>0</xdr:rowOff>
    </xdr:from>
    <xdr:to>
      <xdr:col>15</xdr:col>
      <xdr:colOff>350520</xdr:colOff>
      <xdr:row>14</xdr:row>
      <xdr:rowOff>114300</xdr:rowOff>
    </xdr:to>
    <xdr:pic>
      <xdr:nvPicPr>
        <xdr:cNvPr id="3" name="Afbeelding 2">
          <a:extLst>
            <a:ext uri="{FF2B5EF4-FFF2-40B4-BE49-F238E27FC236}">
              <a16:creationId xmlns:a16="http://schemas.microsoft.com/office/drawing/2014/main" id="{2C37384E-8260-4624-B5BF-C1D0499447A5}"/>
            </a:ext>
          </a:extLst>
        </xdr:cNvPr>
        <xdr:cNvPicPr/>
      </xdr:nvPicPr>
      <xdr:blipFill>
        <a:blip xmlns:r="http://schemas.openxmlformats.org/officeDocument/2006/relationships" r:embed="rId1"/>
        <a:stretch>
          <a:fillRect/>
        </a:stretch>
      </xdr:blipFill>
      <xdr:spPr>
        <a:xfrm>
          <a:off x="5692140" y="0"/>
          <a:ext cx="3970020" cy="2948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22860</xdr:rowOff>
    </xdr:from>
    <xdr:to>
      <xdr:col>15</xdr:col>
      <xdr:colOff>571500</xdr:colOff>
      <xdr:row>41</xdr:row>
      <xdr:rowOff>15240</xdr:rowOff>
    </xdr:to>
    <xdr:graphicFrame macro="">
      <xdr:nvGraphicFramePr>
        <xdr:cNvPr id="2" name="Grafiek 1">
          <a:extLst>
            <a:ext uri="{FF2B5EF4-FFF2-40B4-BE49-F238E27FC236}">
              <a16:creationId xmlns:a16="http://schemas.microsoft.com/office/drawing/2014/main" id="{D96BCE0D-E845-4547-AC71-17CCE03E5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41</xdr:row>
      <xdr:rowOff>45720</xdr:rowOff>
    </xdr:from>
    <xdr:to>
      <xdr:col>15</xdr:col>
      <xdr:colOff>579120</xdr:colOff>
      <xdr:row>61</xdr:row>
      <xdr:rowOff>137160</xdr:rowOff>
    </xdr:to>
    <xdr:graphicFrame macro="">
      <xdr:nvGraphicFramePr>
        <xdr:cNvPr id="6" name="Grafiek 5">
          <a:extLst>
            <a:ext uri="{FF2B5EF4-FFF2-40B4-BE49-F238E27FC236}">
              <a16:creationId xmlns:a16="http://schemas.microsoft.com/office/drawing/2014/main" id="{C685D6F9-DEFF-4BF3-8232-E6A8C11B8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62</xdr:row>
      <xdr:rowOff>167640</xdr:rowOff>
    </xdr:from>
    <xdr:to>
      <xdr:col>15</xdr:col>
      <xdr:colOff>601980</xdr:colOff>
      <xdr:row>88</xdr:row>
      <xdr:rowOff>76200</xdr:rowOff>
    </xdr:to>
    <xdr:graphicFrame macro="">
      <xdr:nvGraphicFramePr>
        <xdr:cNvPr id="4" name="Grafiek 3">
          <a:extLst>
            <a:ext uri="{FF2B5EF4-FFF2-40B4-BE49-F238E27FC236}">
              <a16:creationId xmlns:a16="http://schemas.microsoft.com/office/drawing/2014/main" id="{5CDC058D-AC1C-404C-B34C-78273D379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xdr:row>
      <xdr:rowOff>7620</xdr:rowOff>
    </xdr:from>
    <xdr:to>
      <xdr:col>15</xdr:col>
      <xdr:colOff>586740</xdr:colOff>
      <xdr:row>22</xdr:row>
      <xdr:rowOff>99060</xdr:rowOff>
    </xdr:to>
    <xdr:graphicFrame macro="">
      <xdr:nvGraphicFramePr>
        <xdr:cNvPr id="5" name="Grafiek 4">
          <a:extLst>
            <a:ext uri="{FF2B5EF4-FFF2-40B4-BE49-F238E27FC236}">
              <a16:creationId xmlns:a16="http://schemas.microsoft.com/office/drawing/2014/main" id="{D98D0842-B80A-4454-ADD7-CE532DC02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0</xdr:colOff>
      <xdr:row>3</xdr:row>
      <xdr:rowOff>0</xdr:rowOff>
    </xdr:from>
    <xdr:to>
      <xdr:col>30</xdr:col>
      <xdr:colOff>0</xdr:colOff>
      <xdr:row>22</xdr:row>
      <xdr:rowOff>129540</xdr:rowOff>
    </xdr:to>
    <xdr:graphicFrame macro="">
      <xdr:nvGraphicFramePr>
        <xdr:cNvPr id="8" name="Grafiek 7">
          <a:extLst>
            <a:ext uri="{FF2B5EF4-FFF2-40B4-BE49-F238E27FC236}">
              <a16:creationId xmlns:a16="http://schemas.microsoft.com/office/drawing/2014/main" id="{62B6FE09-0E95-4620-AA6C-E76D5C5F9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8E3A-2780-45B9-8EC5-70EE758CEEED}">
  <sheetPr codeName="Sheet2"/>
  <dimension ref="A1"/>
  <sheetViews>
    <sheetView workbookViewId="0"/>
  </sheetViews>
  <sheetFormatPr defaultColWidth="11.453125" defaultRowHeight="14.5"/>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37F7-B6D4-47A3-AEF7-82C230761CD4}">
  <dimension ref="A2:AD159"/>
  <sheetViews>
    <sheetView workbookViewId="0">
      <pane ySplit="3" topLeftCell="A4" activePane="bottomLeft" state="frozen"/>
      <selection pane="bottomLeft" activeCell="I32" sqref="I32"/>
    </sheetView>
  </sheetViews>
  <sheetFormatPr defaultRowHeight="14.5"/>
  <cols>
    <col min="2" max="2" width="26.6328125" bestFit="1" customWidth="1"/>
    <col min="3" max="3" width="11.08984375" bestFit="1" customWidth="1"/>
    <col min="4" max="4" width="13.90625" customWidth="1"/>
    <col min="6" max="6" width="14.36328125" customWidth="1"/>
    <col min="7" max="7" width="8.90625" bestFit="1" customWidth="1"/>
    <col min="10" max="10" width="7.90625" bestFit="1" customWidth="1"/>
    <col min="19" max="19" width="10.36328125" customWidth="1"/>
    <col min="20" max="20" width="7.90625" bestFit="1" customWidth="1"/>
    <col min="23" max="23" width="7.90625" bestFit="1" customWidth="1"/>
  </cols>
  <sheetData>
    <row r="2" spans="1:30">
      <c r="C2" s="77"/>
      <c r="F2" s="1" t="s">
        <v>678</v>
      </c>
      <c r="S2" s="31" t="s">
        <v>365</v>
      </c>
    </row>
    <row r="3" spans="1:30">
      <c r="B3" s="1" t="s">
        <v>366</v>
      </c>
      <c r="C3" s="1" t="s">
        <v>65</v>
      </c>
      <c r="D3" s="1" t="s">
        <v>367</v>
      </c>
      <c r="F3">
        <v>1</v>
      </c>
      <c r="G3">
        <v>2</v>
      </c>
      <c r="H3">
        <v>3</v>
      </c>
      <c r="I3">
        <v>4</v>
      </c>
      <c r="J3">
        <v>5</v>
      </c>
      <c r="K3">
        <v>6</v>
      </c>
      <c r="L3">
        <v>7</v>
      </c>
      <c r="M3">
        <v>8</v>
      </c>
      <c r="N3">
        <v>9</v>
      </c>
      <c r="O3">
        <v>10</v>
      </c>
      <c r="P3" s="78" t="s">
        <v>368</v>
      </c>
      <c r="Q3" t="s">
        <v>88</v>
      </c>
      <c r="S3" s="15">
        <v>1</v>
      </c>
      <c r="T3">
        <v>2</v>
      </c>
      <c r="U3" s="15">
        <v>3</v>
      </c>
      <c r="V3">
        <v>4</v>
      </c>
      <c r="W3" s="15">
        <v>5</v>
      </c>
      <c r="X3">
        <v>6</v>
      </c>
      <c r="Y3" s="15">
        <v>7</v>
      </c>
      <c r="Z3">
        <v>8</v>
      </c>
      <c r="AA3" s="15">
        <v>9</v>
      </c>
      <c r="AB3">
        <v>10</v>
      </c>
      <c r="AC3" s="15" t="s">
        <v>87</v>
      </c>
      <c r="AD3" s="42" t="s">
        <v>88</v>
      </c>
    </row>
    <row r="4" spans="1:30">
      <c r="B4" s="39" t="s">
        <v>654</v>
      </c>
      <c r="C4" s="8">
        <f>Invoer!C79</f>
        <v>1</v>
      </c>
      <c r="D4" s="54">
        <f>Invoer!D79</f>
        <v>0</v>
      </c>
      <c r="F4" s="42">
        <f>_xlfn.IFS($D4&lt;0.01,0,$D4&gt;0,Invoer!E79)</f>
        <v>0</v>
      </c>
      <c r="G4" s="42">
        <f>_xlfn.IFS($D4&lt;0.01,0,$D4&gt;0,Invoer!F79)</f>
        <v>0</v>
      </c>
      <c r="H4" s="42">
        <f>_xlfn.IFS($D4&lt;0.01,0,$D4&gt;0,Invoer!G79)</f>
        <v>0</v>
      </c>
      <c r="I4" s="42">
        <f>_xlfn.IFS($D4&lt;0.01,0,$D4&gt;0,Invoer!H79)</f>
        <v>0</v>
      </c>
      <c r="J4" s="42">
        <f>_xlfn.IFS($D4&lt;0.01,0,$D4&gt;0,Invoer!I79)</f>
        <v>0</v>
      </c>
      <c r="K4" s="42">
        <f>_xlfn.IFS($D4&lt;0.01,0,$D4&gt;0,Invoer!J79)</f>
        <v>0</v>
      </c>
      <c r="L4" s="42">
        <f>_xlfn.IFS($D4&lt;0.01,0,$D4&gt;0,Invoer!K79)</f>
        <v>0</v>
      </c>
      <c r="M4" s="42">
        <f>_xlfn.IFS($D4&lt;0.01,0,$D4&gt;0,Invoer!L79)</f>
        <v>0</v>
      </c>
      <c r="N4" s="42">
        <f>_xlfn.IFS($D4&lt;0.01,0,$D4&gt;0,Invoer!M79)</f>
        <v>0</v>
      </c>
      <c r="O4" s="42">
        <f>_xlfn.IFS($D4&lt;0.01,0,$D4&gt;0,Invoer!N79)</f>
        <v>0</v>
      </c>
      <c r="P4" s="42">
        <f>_xlfn.IFS($D4&lt;0.01,0,$D4&gt;0,Invoer!O79)</f>
        <v>0</v>
      </c>
      <c r="Q4" s="42">
        <f>_xlfn.IFS($D4&lt;0.01,0,$D4&gt;0,Invoer!P79)</f>
        <v>0</v>
      </c>
      <c r="S4" s="42">
        <f t="shared" ref="S4:AD8" si="0">_xlfn.IFS($F4&lt;0.0001,0,$F4&gt;0,($F4-$C4)/$D4)</f>
        <v>0</v>
      </c>
      <c r="T4" s="42">
        <f t="shared" si="0"/>
        <v>0</v>
      </c>
      <c r="U4" s="42">
        <f t="shared" si="0"/>
        <v>0</v>
      </c>
      <c r="V4" s="42">
        <f t="shared" si="0"/>
        <v>0</v>
      </c>
      <c r="W4" s="42">
        <f t="shared" si="0"/>
        <v>0</v>
      </c>
      <c r="X4" s="42">
        <f t="shared" si="0"/>
        <v>0</v>
      </c>
      <c r="Y4" s="42">
        <f t="shared" si="0"/>
        <v>0</v>
      </c>
      <c r="Z4" s="42">
        <f t="shared" si="0"/>
        <v>0</v>
      </c>
      <c r="AA4" s="42">
        <f t="shared" si="0"/>
        <v>0</v>
      </c>
      <c r="AB4" s="42">
        <f t="shared" si="0"/>
        <v>0</v>
      </c>
      <c r="AC4" s="42">
        <f t="shared" si="0"/>
        <v>0</v>
      </c>
      <c r="AD4" s="42">
        <f t="shared" si="0"/>
        <v>0</v>
      </c>
    </row>
    <row r="5" spans="1:30">
      <c r="B5" s="39" t="s">
        <v>75</v>
      </c>
      <c r="C5" s="8">
        <f>Invoer!C80</f>
        <v>0</v>
      </c>
      <c r="D5" s="54">
        <f>Invoer!D80</f>
        <v>20</v>
      </c>
      <c r="F5" s="42">
        <f>_xlfn.IFS($D5&lt;0.01,0,$D5&gt;0,Invoer!E80)</f>
        <v>0</v>
      </c>
      <c r="G5" s="42">
        <f>_xlfn.IFS($D5&lt;0.01,0,$D5&gt;0,Invoer!F80)</f>
        <v>0</v>
      </c>
      <c r="H5" s="42">
        <f>_xlfn.IFS($D5&lt;0.01,0,$D5&gt;0,Invoer!G80)</f>
        <v>0</v>
      </c>
      <c r="I5" s="42">
        <f>_xlfn.IFS($D5&lt;0.01,0,$D5&gt;0,Invoer!H80)</f>
        <v>0</v>
      </c>
      <c r="J5" s="42">
        <f>_xlfn.IFS($D5&lt;0.01,0,$D5&gt;0,Invoer!I80)</f>
        <v>0</v>
      </c>
      <c r="K5" s="42">
        <f>_xlfn.IFS($D5&lt;0.01,0,$D5&gt;0,Invoer!J80)</f>
        <v>0</v>
      </c>
      <c r="L5" s="42">
        <f>_xlfn.IFS($D5&lt;0.01,0,$D5&gt;0,Invoer!K80)</f>
        <v>0</v>
      </c>
      <c r="M5" s="42">
        <f>_xlfn.IFS($D5&lt;0.01,0,$D5&gt;0,Invoer!L80)</f>
        <v>0</v>
      </c>
      <c r="N5" s="42">
        <f>_xlfn.IFS($D5&lt;0.01,0,$D5&gt;0,Invoer!M80)</f>
        <v>0</v>
      </c>
      <c r="O5" s="42">
        <f>_xlfn.IFS($D5&lt;0.01,0,$D5&gt;0,Invoer!N80)</f>
        <v>0</v>
      </c>
      <c r="P5" s="42">
        <f>_xlfn.IFS($D5&lt;0.01,0,$D5&gt;0,Invoer!O80)</f>
        <v>0</v>
      </c>
      <c r="Q5" s="42">
        <f>_xlfn.IFS($D5&lt;0.01,0,$D5&gt;0,Invoer!P80)</f>
        <v>0</v>
      </c>
      <c r="S5" s="42">
        <f t="shared" si="0"/>
        <v>0</v>
      </c>
      <c r="T5" s="42">
        <f t="shared" si="0"/>
        <v>0</v>
      </c>
      <c r="U5" s="42">
        <f t="shared" si="0"/>
        <v>0</v>
      </c>
      <c r="V5" s="42">
        <f t="shared" si="0"/>
        <v>0</v>
      </c>
      <c r="W5" s="42">
        <f t="shared" si="0"/>
        <v>0</v>
      </c>
      <c r="X5" s="42">
        <f t="shared" si="0"/>
        <v>0</v>
      </c>
      <c r="Y5" s="42">
        <f t="shared" si="0"/>
        <v>0</v>
      </c>
      <c r="Z5" s="42">
        <f t="shared" si="0"/>
        <v>0</v>
      </c>
      <c r="AA5" s="42">
        <f t="shared" si="0"/>
        <v>0</v>
      </c>
      <c r="AB5" s="42">
        <f t="shared" si="0"/>
        <v>0</v>
      </c>
      <c r="AC5" s="42">
        <f t="shared" si="0"/>
        <v>0</v>
      </c>
      <c r="AD5" s="42">
        <f t="shared" si="0"/>
        <v>0</v>
      </c>
    </row>
    <row r="6" spans="1:30">
      <c r="B6" s="39" t="s">
        <v>71</v>
      </c>
      <c r="C6" s="8">
        <f>Invoer!C81</f>
        <v>0</v>
      </c>
      <c r="D6" s="54">
        <f>Invoer!D81</f>
        <v>20</v>
      </c>
      <c r="F6" s="42">
        <f>_xlfn.IFS($D6&lt;0.01,0,$D6&gt;0,(Invoer!E81*Invoer!$B$2))</f>
        <v>0</v>
      </c>
      <c r="G6" s="42">
        <f>_xlfn.IFS($D6&lt;0.01,0,$D6&gt;0,Invoer!F81)</f>
        <v>0</v>
      </c>
      <c r="H6" s="42">
        <f>_xlfn.IFS($D6&lt;0.01,0,$D6&gt;0,Invoer!G81)</f>
        <v>0</v>
      </c>
      <c r="I6" s="42">
        <f>_xlfn.IFS($D6&lt;0.01,0,$D6&gt;0,Invoer!H81)</f>
        <v>0</v>
      </c>
      <c r="J6" s="42">
        <f>_xlfn.IFS($D6&lt;0.01,0,$D6&gt;0,Invoer!I81)</f>
        <v>0</v>
      </c>
      <c r="K6" s="42">
        <f>_xlfn.IFS($D6&lt;0.01,0,$D6&gt;0,Invoer!J81)</f>
        <v>0</v>
      </c>
      <c r="L6" s="42">
        <f>_xlfn.IFS($D6&lt;0.01,0,$D6&gt;0,Invoer!K81)</f>
        <v>0</v>
      </c>
      <c r="M6" s="42">
        <f>_xlfn.IFS($D6&lt;0.01,0,$D6&gt;0,Invoer!L81)</f>
        <v>0</v>
      </c>
      <c r="N6" s="42">
        <f>_xlfn.IFS($D6&lt;0.01,0,$D6&gt;0,Invoer!M81)</f>
        <v>0</v>
      </c>
      <c r="O6" s="42">
        <f>_xlfn.IFS($D6&lt;0.01,0,$D6&gt;0,Invoer!N81)</f>
        <v>0</v>
      </c>
      <c r="P6" s="42">
        <f>_xlfn.IFS($D6&lt;0.01,0,$D6&gt;0,Invoer!O81)</f>
        <v>0</v>
      </c>
      <c r="Q6" s="42">
        <f>_xlfn.IFS($D6&lt;0.01,0,$D6&gt;0,Invoer!P81)</f>
        <v>0</v>
      </c>
      <c r="S6" s="42">
        <f t="shared" si="0"/>
        <v>0</v>
      </c>
      <c r="T6" s="42">
        <f t="shared" si="0"/>
        <v>0</v>
      </c>
      <c r="U6" s="42">
        <f t="shared" si="0"/>
        <v>0</v>
      </c>
      <c r="V6" s="42">
        <f t="shared" si="0"/>
        <v>0</v>
      </c>
      <c r="W6" s="42">
        <f t="shared" si="0"/>
        <v>0</v>
      </c>
      <c r="X6" s="42">
        <f t="shared" si="0"/>
        <v>0</v>
      </c>
      <c r="Y6" s="42">
        <f t="shared" si="0"/>
        <v>0</v>
      </c>
      <c r="Z6" s="42">
        <f t="shared" si="0"/>
        <v>0</v>
      </c>
      <c r="AA6" s="42">
        <f t="shared" si="0"/>
        <v>0</v>
      </c>
      <c r="AB6" s="42">
        <f t="shared" si="0"/>
        <v>0</v>
      </c>
      <c r="AC6" s="42">
        <f t="shared" si="0"/>
        <v>0</v>
      </c>
      <c r="AD6" s="42">
        <f t="shared" si="0"/>
        <v>0</v>
      </c>
    </row>
    <row r="7" spans="1:30">
      <c r="B7" s="39" t="s">
        <v>72</v>
      </c>
      <c r="C7" s="8">
        <f>Invoer!C82</f>
        <v>0.05</v>
      </c>
      <c r="D7" s="54">
        <f>Invoer!D82</f>
        <v>10</v>
      </c>
      <c r="F7" s="42">
        <f>_xlfn.IFS($D7&lt;0.01,0,$D7&gt;0,Invoer!E82)</f>
        <v>0</v>
      </c>
      <c r="G7" s="42">
        <f>_xlfn.IFS($D7&lt;0.01,0,$D7&gt;0,Invoer!F82)</f>
        <v>0</v>
      </c>
      <c r="H7" s="42">
        <f>_xlfn.IFS($D7&lt;0.01,0,$D7&gt;0,Invoer!G82)</f>
        <v>0</v>
      </c>
      <c r="I7" s="42">
        <f>_xlfn.IFS($D7&lt;0.01,0,$D7&gt;0,Invoer!H82)</f>
        <v>0</v>
      </c>
      <c r="J7" s="42">
        <f>_xlfn.IFS($D7&lt;0.01,0,$D7&gt;0,Invoer!I82)</f>
        <v>0</v>
      </c>
      <c r="K7" s="42">
        <f>_xlfn.IFS($D7&lt;0.01,0,$D7&gt;0,Invoer!J82)</f>
        <v>0</v>
      </c>
      <c r="L7" s="42">
        <f>_xlfn.IFS($D7&lt;0.01,0,$D7&gt;0,Invoer!K82)</f>
        <v>0</v>
      </c>
      <c r="M7" s="42">
        <f>_xlfn.IFS($D7&lt;0.01,0,$D7&gt;0,Invoer!L82)</f>
        <v>0</v>
      </c>
      <c r="N7" s="42">
        <f>_xlfn.IFS($D7&lt;0.01,0,$D7&gt;0,Invoer!M82)</f>
        <v>0</v>
      </c>
      <c r="O7" s="42">
        <f>_xlfn.IFS($D7&lt;0.01,0,$D7&gt;0,Invoer!N82)</f>
        <v>0</v>
      </c>
      <c r="P7" s="42">
        <f>_xlfn.IFS($D7&lt;0.01,0,$D7&gt;0,Invoer!O82)</f>
        <v>0</v>
      </c>
      <c r="Q7" s="42">
        <f>_xlfn.IFS($D7&lt;0.01,0,$D7&gt;0,Invoer!P82)</f>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row>
    <row r="8" spans="1:30">
      <c r="B8" s="39" t="s">
        <v>73</v>
      </c>
      <c r="C8" s="8">
        <f>Invoer!C83</f>
        <v>0.05</v>
      </c>
      <c r="D8" s="54">
        <f>Invoer!D83</f>
        <v>10</v>
      </c>
      <c r="F8" s="42">
        <f>_xlfn.IFS($D8&lt;0.01,0,$D8&gt;0,Invoer!E83)</f>
        <v>0</v>
      </c>
      <c r="G8" s="42">
        <f>_xlfn.IFS($D8&lt;0.01,0,$D8&gt;0,Invoer!F83)</f>
        <v>0</v>
      </c>
      <c r="H8" s="42">
        <f>_xlfn.IFS($D8&lt;0.01,0,$D8&gt;0,Invoer!G83)</f>
        <v>0</v>
      </c>
      <c r="I8" s="42">
        <f>_xlfn.IFS($D8&lt;0.01,0,$D8&gt;0,Invoer!H83)</f>
        <v>0</v>
      </c>
      <c r="J8" s="42">
        <f>_xlfn.IFS($D8&lt;0.01,0,$D8&gt;0,Invoer!I83)</f>
        <v>0</v>
      </c>
      <c r="K8" s="42">
        <f>_xlfn.IFS($D8&lt;0.01,0,$D8&gt;0,Invoer!J83)</f>
        <v>0</v>
      </c>
      <c r="L8" s="42">
        <f>_xlfn.IFS($D8&lt;0.01,0,$D8&gt;0,Invoer!K83)</f>
        <v>0</v>
      </c>
      <c r="M8" s="42">
        <f>_xlfn.IFS($D8&lt;0.01,0,$D8&gt;0,Invoer!L83)</f>
        <v>0</v>
      </c>
      <c r="N8" s="42">
        <f>_xlfn.IFS($D8&lt;0.01,0,$D8&gt;0,Invoer!M83)</f>
        <v>0</v>
      </c>
      <c r="O8" s="42">
        <f>_xlfn.IFS($D8&lt;0.01,0,$D8&gt;0,Invoer!N83)</f>
        <v>0</v>
      </c>
      <c r="P8" s="42">
        <f>_xlfn.IFS($D8&lt;0.01,0,$D8&gt;0,Invoer!O83)</f>
        <v>0</v>
      </c>
      <c r="Q8" s="42">
        <f>_xlfn.IFS($D8&lt;0.01,0,$D8&gt;0,Invoer!P83)</f>
        <v>0</v>
      </c>
      <c r="S8" s="42">
        <f t="shared" si="0"/>
        <v>0</v>
      </c>
      <c r="T8" s="42">
        <f t="shared" si="0"/>
        <v>0</v>
      </c>
      <c r="U8" s="42">
        <f t="shared" si="0"/>
        <v>0</v>
      </c>
      <c r="V8" s="42">
        <f t="shared" si="0"/>
        <v>0</v>
      </c>
      <c r="W8" s="42">
        <f t="shared" si="0"/>
        <v>0</v>
      </c>
      <c r="X8" s="42">
        <f t="shared" si="0"/>
        <v>0</v>
      </c>
      <c r="Y8" s="42">
        <f t="shared" si="0"/>
        <v>0</v>
      </c>
      <c r="Z8" s="42">
        <f t="shared" si="0"/>
        <v>0</v>
      </c>
      <c r="AA8" s="42">
        <f t="shared" si="0"/>
        <v>0</v>
      </c>
      <c r="AB8" s="42">
        <f t="shared" si="0"/>
        <v>0</v>
      </c>
      <c r="AC8" s="42">
        <f t="shared" si="0"/>
        <v>0</v>
      </c>
      <c r="AD8" s="42">
        <f t="shared" si="0"/>
        <v>0</v>
      </c>
    </row>
    <row r="9" spans="1:30">
      <c r="A9" s="15"/>
      <c r="B9" s="39" t="s">
        <v>68</v>
      </c>
      <c r="C9" s="8">
        <f>Invoer!C84</f>
        <v>1</v>
      </c>
      <c r="D9" s="54">
        <f>Invoer!D84</f>
        <v>0</v>
      </c>
      <c r="F9" s="42">
        <f>_xlfn.IFS($D9&lt;0.01,0,$D9&gt;0,Invoer!E84)</f>
        <v>0</v>
      </c>
      <c r="G9" s="42">
        <f>_xlfn.IFS($D9&lt;0.01,0,$D9&gt;0,Invoer!F84)</f>
        <v>0</v>
      </c>
      <c r="H9" s="42">
        <f>_xlfn.IFS($D9&lt;0.01,0,$D9&gt;0,Invoer!G84)</f>
        <v>0</v>
      </c>
      <c r="I9" s="42">
        <f>_xlfn.IFS($D9&lt;0.01,0,$D9&gt;0,Invoer!H84)</f>
        <v>0</v>
      </c>
      <c r="J9" s="42">
        <f>_xlfn.IFS($D9&lt;0.01,0,$D9&gt;0,Invoer!I84)</f>
        <v>0</v>
      </c>
      <c r="K9" s="42">
        <f>_xlfn.IFS($D9&lt;0.01,0,$D9&gt;0,Invoer!J84)</f>
        <v>0</v>
      </c>
      <c r="L9" s="42">
        <f>_xlfn.IFS($D9&lt;0.01,0,$D9&gt;0,Invoer!K84)</f>
        <v>0</v>
      </c>
      <c r="M9" s="42">
        <f>_xlfn.IFS($D9&lt;0.01,0,$D9&gt;0,Invoer!L84)</f>
        <v>0</v>
      </c>
      <c r="N9" s="42">
        <f>_xlfn.IFS($D9&lt;0.01,0,$D9&gt;0,Invoer!M84)</f>
        <v>0</v>
      </c>
      <c r="O9" s="42">
        <f>_xlfn.IFS($D9&lt;0.01,0,$D9&gt;0,Invoer!N84)</f>
        <v>0</v>
      </c>
      <c r="P9" s="42">
        <f>_xlfn.IFS($D9&lt;0.01,0,$D9&gt;0,Invoer!O84)</f>
        <v>0</v>
      </c>
      <c r="Q9" s="42">
        <f>_xlfn.IFS($D9&lt;0.01,0,$D9&gt;0,Invoer!P84)</f>
        <v>0</v>
      </c>
      <c r="S9" s="42">
        <f t="shared" ref="S9:AB9" si="1">_xlfn.IFS($F9&lt;0.0001,0,$F9&gt;0,($F9-$C9)/$D9)</f>
        <v>0</v>
      </c>
      <c r="T9" s="42">
        <f t="shared" si="1"/>
        <v>0</v>
      </c>
      <c r="U9" s="42">
        <f t="shared" si="1"/>
        <v>0</v>
      </c>
      <c r="V9" s="42">
        <f t="shared" si="1"/>
        <v>0</v>
      </c>
      <c r="W9" s="42">
        <f t="shared" si="1"/>
        <v>0</v>
      </c>
      <c r="X9" s="42">
        <f t="shared" si="1"/>
        <v>0</v>
      </c>
      <c r="Y9" s="42">
        <f t="shared" si="1"/>
        <v>0</v>
      </c>
      <c r="Z9" s="42">
        <f t="shared" si="1"/>
        <v>0</v>
      </c>
      <c r="AA9" s="42">
        <f t="shared" si="1"/>
        <v>0</v>
      </c>
      <c r="AB9" s="42">
        <f t="shared" si="1"/>
        <v>0</v>
      </c>
      <c r="AC9" s="42">
        <v>0</v>
      </c>
      <c r="AD9" s="42">
        <v>0</v>
      </c>
    </row>
    <row r="10" spans="1:30">
      <c r="A10" s="15"/>
      <c r="B10" s="39" t="s">
        <v>67</v>
      </c>
      <c r="C10" s="8">
        <f>Invoer!C85</f>
        <v>0.05</v>
      </c>
      <c r="D10" s="54">
        <f>Invoer!D85</f>
        <v>20</v>
      </c>
      <c r="F10" s="42">
        <f>_xlfn.IFS($D10&lt;0.01,0,$D10&gt;0,(Invoer!E85*Invoer!$B$2))</f>
        <v>2960</v>
      </c>
      <c r="G10" s="42">
        <f>_xlfn.IFS($D10&lt;0.01,0,$D10&gt;0,(Invoer!F85*Invoer!$B$2))</f>
        <v>4440</v>
      </c>
      <c r="H10" s="42">
        <f>_xlfn.IFS($D10&lt;0.01,0,$D10&gt;0,(Invoer!G85*Invoer!$B$2))</f>
        <v>7400</v>
      </c>
      <c r="I10" s="42">
        <f>_xlfn.IFS($D10&lt;0.01,0,$D10&gt;0,(Invoer!H85*Invoer!$B$2))</f>
        <v>0</v>
      </c>
      <c r="J10" s="42">
        <f>_xlfn.IFS($D10&lt;0.01,0,$D10&gt;0,(Invoer!I85*Invoer!$B$2))</f>
        <v>0</v>
      </c>
      <c r="K10" s="42">
        <f>_xlfn.IFS($D10&lt;0.01,0,$D10&gt;0,(Invoer!J85*Invoer!$B$2))</f>
        <v>0</v>
      </c>
      <c r="L10" s="42">
        <f>_xlfn.IFS($D10&lt;0.01,0,$D10&gt;0,(Invoer!K85*Invoer!$B$2))</f>
        <v>0</v>
      </c>
      <c r="M10" s="42">
        <f>_xlfn.IFS($D10&lt;0.01,0,$D10&gt;0,(Invoer!L85*Invoer!$B$2))</f>
        <v>0</v>
      </c>
      <c r="N10" s="42">
        <f>_xlfn.IFS($D10&lt;0.01,0,$D10&gt;0,(Invoer!M85*Invoer!$B$2))</f>
        <v>0</v>
      </c>
      <c r="O10" s="42">
        <f>_xlfn.IFS($D10&lt;0.01,0,$D10&gt;0,(Invoer!N85*Invoer!$B$2))</f>
        <v>0</v>
      </c>
      <c r="P10" s="42">
        <f>_xlfn.IFS($D10&lt;0.01,0,$D10&gt;0,(Invoer!O85*Invoer!$B$2))</f>
        <v>0</v>
      </c>
      <c r="Q10" s="42">
        <f>_xlfn.IFS($D10&lt;0.01,0,$D10&gt;0,(Invoer!P85*Invoer!$B$2))</f>
        <v>0</v>
      </c>
      <c r="S10" s="42">
        <f t="shared" ref="S10:AB15" si="2">_xlfn.IFS($F10&lt;0.0001,0,$F10&gt;0,($F10-$C10)/$D10)</f>
        <v>147.9975</v>
      </c>
      <c r="T10" s="42">
        <f t="shared" si="2"/>
        <v>147.9975</v>
      </c>
      <c r="U10" s="42">
        <f t="shared" si="2"/>
        <v>147.9975</v>
      </c>
      <c r="V10" s="42">
        <f t="shared" si="2"/>
        <v>147.9975</v>
      </c>
      <c r="W10" s="42">
        <f t="shared" si="2"/>
        <v>147.9975</v>
      </c>
      <c r="X10" s="42">
        <f t="shared" si="2"/>
        <v>147.9975</v>
      </c>
      <c r="Y10" s="42">
        <f t="shared" si="2"/>
        <v>147.9975</v>
      </c>
      <c r="Z10" s="42">
        <f t="shared" si="2"/>
        <v>147.9975</v>
      </c>
      <c r="AA10" s="42">
        <f t="shared" si="2"/>
        <v>147.9975</v>
      </c>
      <c r="AB10" s="42">
        <f t="shared" si="2"/>
        <v>147.9975</v>
      </c>
      <c r="AC10" s="42">
        <v>0</v>
      </c>
      <c r="AD10" s="42">
        <v>0</v>
      </c>
    </row>
    <row r="11" spans="1:30">
      <c r="A11" s="15"/>
      <c r="B11" s="39" t="s">
        <v>74</v>
      </c>
      <c r="C11" s="8">
        <f>Invoer!C86</f>
        <v>0</v>
      </c>
      <c r="D11" s="54">
        <f>Invoer!D86</f>
        <v>10</v>
      </c>
      <c r="F11" s="42">
        <f>_xlfn.IFS($D11&lt;0.01,0,$D11&gt;0,(Invoer!E86*Invoer!$B$2))</f>
        <v>0</v>
      </c>
      <c r="G11" s="42">
        <f>_xlfn.IFS($D11&lt;0.01,0,$D11&gt;0,(Invoer!F86*Invoer!$B$2))</f>
        <v>0</v>
      </c>
      <c r="H11" s="42">
        <f>_xlfn.IFS($D11&lt;0.01,0,$D11&gt;0,(Invoer!G86*Invoer!$B$2))</f>
        <v>0</v>
      </c>
      <c r="I11" s="42">
        <f>_xlfn.IFS($D11&lt;0.01,0,$D11&gt;0,(Invoer!H86*Invoer!$B$2))</f>
        <v>0</v>
      </c>
      <c r="J11" s="42">
        <f>_xlfn.IFS($D11&lt;0.01,0,$D11&gt;0,(Invoer!I86*Invoer!$B$2))</f>
        <v>0</v>
      </c>
      <c r="K11" s="42">
        <f>_xlfn.IFS($D11&lt;0.01,0,$D11&gt;0,(Invoer!J86*Invoer!$B$2))</f>
        <v>0</v>
      </c>
      <c r="L11" s="42">
        <f>_xlfn.IFS($D11&lt;0.01,0,$D11&gt;0,(Invoer!K86*Invoer!$B$2))</f>
        <v>0</v>
      </c>
      <c r="M11" s="42">
        <f>_xlfn.IFS($D11&lt;0.01,0,$D11&gt;0,(Invoer!L86*Invoer!$B$2))</f>
        <v>0</v>
      </c>
      <c r="N11" s="42">
        <f>_xlfn.IFS($D11&lt;0.01,0,$D11&gt;0,(Invoer!M86*Invoer!$B$2))</f>
        <v>0</v>
      </c>
      <c r="O11" s="42">
        <f>_xlfn.IFS($D11&lt;0.01,0,$D11&gt;0,(Invoer!N86*Invoer!$B$2))</f>
        <v>0</v>
      </c>
      <c r="P11" s="42">
        <f>_xlfn.IFS($D11&lt;0.01,0,$D11&gt;0,(Invoer!O86*Invoer!$B$2))</f>
        <v>0</v>
      </c>
      <c r="Q11" s="42">
        <f>_xlfn.IFS($D11&lt;0.01,0,$D11&gt;0,(Invoer!P86*Invoer!$B$2))</f>
        <v>0</v>
      </c>
      <c r="S11" s="42">
        <f t="shared" si="2"/>
        <v>0</v>
      </c>
      <c r="T11" s="42">
        <f t="shared" si="2"/>
        <v>0</v>
      </c>
      <c r="U11" s="42">
        <f t="shared" si="2"/>
        <v>0</v>
      </c>
      <c r="V11" s="42">
        <f t="shared" si="2"/>
        <v>0</v>
      </c>
      <c r="W11" s="42">
        <f t="shared" si="2"/>
        <v>0</v>
      </c>
      <c r="X11" s="42">
        <f t="shared" ref="X11:AB15" si="3">_xlfn.IFS($F11&lt;0.0001,0,$F11&gt;0,($F11-$C11)/$D11)</f>
        <v>0</v>
      </c>
      <c r="Y11" s="42">
        <f t="shared" si="3"/>
        <v>0</v>
      </c>
      <c r="Z11" s="42">
        <f t="shared" si="3"/>
        <v>0</v>
      </c>
      <c r="AA11" s="42">
        <f t="shared" si="3"/>
        <v>0</v>
      </c>
      <c r="AB11" s="42">
        <f t="shared" si="3"/>
        <v>0</v>
      </c>
      <c r="AC11" s="42">
        <v>0</v>
      </c>
      <c r="AD11" s="42">
        <v>0</v>
      </c>
    </row>
    <row r="12" spans="1:30">
      <c r="A12" s="15"/>
      <c r="B12" s="39" t="s">
        <v>70</v>
      </c>
      <c r="C12" s="8">
        <f>Invoer!C87</f>
        <v>0</v>
      </c>
      <c r="D12" s="54">
        <f>Invoer!D87</f>
        <v>20</v>
      </c>
      <c r="F12" s="42">
        <f>_xlfn.IFS($D12&lt;0.01,0,$D12&gt;0,(Invoer!E87*Invoer!$B$2))</f>
        <v>8880</v>
      </c>
      <c r="G12" s="42">
        <f>_xlfn.IFS($D12&lt;0.01,0,$D12&gt;0,(Invoer!F87*Invoer!$B$2))</f>
        <v>1480</v>
      </c>
      <c r="H12" s="42">
        <f>_xlfn.IFS($D12&lt;0.01,0,$D12&gt;0,(Invoer!G87*Invoer!$B$2))</f>
        <v>1480</v>
      </c>
      <c r="I12" s="42">
        <f>_xlfn.IFS($D12&lt;0.01,0,$D12&gt;0,(Invoer!H87*Invoer!$B$2))</f>
        <v>0</v>
      </c>
      <c r="J12" s="42">
        <f>_xlfn.IFS($D12&lt;0.01,0,$D12&gt;0,(Invoer!I87*Invoer!$B$2))</f>
        <v>0</v>
      </c>
      <c r="K12" s="42">
        <f>_xlfn.IFS($D12&lt;0.01,0,$D12&gt;0,(Invoer!J87*Invoer!$B$2))</f>
        <v>0</v>
      </c>
      <c r="L12" s="42">
        <f>_xlfn.IFS($D12&lt;0.01,0,$D12&gt;0,(Invoer!K87*Invoer!$B$2))</f>
        <v>0</v>
      </c>
      <c r="M12" s="42">
        <f>_xlfn.IFS($D12&lt;0.01,0,$D12&gt;0,(Invoer!L87*Invoer!$B$2))</f>
        <v>0</v>
      </c>
      <c r="N12" s="42">
        <f>_xlfn.IFS($D12&lt;0.01,0,$D12&gt;0,(Invoer!M87*Invoer!$B$2))</f>
        <v>0</v>
      </c>
      <c r="O12" s="42">
        <f>_xlfn.IFS($D12&lt;0.01,0,$D12&gt;0,(Invoer!N87*Invoer!$B$2))</f>
        <v>0</v>
      </c>
      <c r="P12" s="42">
        <f>_xlfn.IFS($D12&lt;0.01,0,$D12&gt;0,(Invoer!O87*Invoer!$B$2))</f>
        <v>0</v>
      </c>
      <c r="Q12" s="42">
        <f>_xlfn.IFS($D12&lt;0.01,0,$D12&gt;0,(Invoer!P87*Invoer!$B$2))</f>
        <v>0</v>
      </c>
      <c r="S12" s="42">
        <f t="shared" si="2"/>
        <v>444</v>
      </c>
      <c r="T12" s="42">
        <f t="shared" si="2"/>
        <v>444</v>
      </c>
      <c r="U12" s="42">
        <f t="shared" si="2"/>
        <v>444</v>
      </c>
      <c r="V12" s="42">
        <f t="shared" si="2"/>
        <v>444</v>
      </c>
      <c r="W12" s="42">
        <f t="shared" si="2"/>
        <v>444</v>
      </c>
      <c r="X12" s="42">
        <f t="shared" si="3"/>
        <v>444</v>
      </c>
      <c r="Y12" s="42">
        <f t="shared" si="3"/>
        <v>444</v>
      </c>
      <c r="Z12" s="42">
        <f t="shared" si="3"/>
        <v>444</v>
      </c>
      <c r="AA12" s="42">
        <f t="shared" si="3"/>
        <v>444</v>
      </c>
      <c r="AB12" s="42">
        <f t="shared" si="3"/>
        <v>444</v>
      </c>
      <c r="AC12" s="42">
        <f t="shared" ref="AC12:AD15" si="4">_xlfn.IFS($F12&lt;0.0001,0,$F12&gt;0,($F12-$C12)/$D12)</f>
        <v>444</v>
      </c>
      <c r="AD12" s="42">
        <f t="shared" si="4"/>
        <v>444</v>
      </c>
    </row>
    <row r="13" spans="1:30">
      <c r="A13" s="15"/>
      <c r="B13" s="39" t="s">
        <v>69</v>
      </c>
      <c r="C13" s="8">
        <f>Invoer!C88</f>
        <v>0</v>
      </c>
      <c r="D13" s="54">
        <f>Invoer!D88</f>
        <v>20</v>
      </c>
      <c r="F13" s="42">
        <f>_xlfn.IFS($D13&lt;0.01,0,$D13&gt;0,(Invoer!E88*Invoer!$B$2))</f>
        <v>11100</v>
      </c>
      <c r="G13" s="42">
        <f>_xlfn.IFS($D13&lt;0.01,0,$D13&gt;0,(Invoer!F88*Invoer!$B$2))</f>
        <v>3700</v>
      </c>
      <c r="H13" s="42">
        <f>_xlfn.IFS($D13&lt;0.01,0,$D13&gt;0,(Invoer!G88*Invoer!$B$2))</f>
        <v>3700</v>
      </c>
      <c r="I13" s="42">
        <f>_xlfn.IFS($D13&lt;0.01,0,$D13&gt;0,(Invoer!H88*Invoer!$B$2))</f>
        <v>0</v>
      </c>
      <c r="J13" s="42">
        <f>_xlfn.IFS($D13&lt;0.01,0,$D13&gt;0,(Invoer!I88*Invoer!$B$2))</f>
        <v>0</v>
      </c>
      <c r="K13" s="42">
        <f>_xlfn.IFS($D13&lt;0.01,0,$D13&gt;0,(Invoer!J88*Invoer!$B$2))</f>
        <v>0</v>
      </c>
      <c r="L13" s="42">
        <f>_xlfn.IFS($D13&lt;0.01,0,$D13&gt;0,(Invoer!K88*Invoer!$B$2))</f>
        <v>0</v>
      </c>
      <c r="M13" s="42">
        <f>_xlfn.IFS($D13&lt;0.01,0,$D13&gt;0,(Invoer!L88*Invoer!$B$2))</f>
        <v>0</v>
      </c>
      <c r="N13" s="42">
        <f>_xlfn.IFS($D13&lt;0.01,0,$D13&gt;0,(Invoer!M88*Invoer!$B$2))</f>
        <v>0</v>
      </c>
      <c r="O13" s="42">
        <f>_xlfn.IFS($D13&lt;0.01,0,$D13&gt;0,(Invoer!N88*Invoer!$B$2))</f>
        <v>0</v>
      </c>
      <c r="P13" s="42">
        <f>_xlfn.IFS($D13&lt;0.01,0,$D13&gt;0,(Invoer!O88*Invoer!$B$2))</f>
        <v>0</v>
      </c>
      <c r="Q13" s="42">
        <f>_xlfn.IFS($D13&lt;0.01,0,$D13&gt;0,(Invoer!P88*Invoer!$B$2))</f>
        <v>0</v>
      </c>
      <c r="S13" s="42">
        <f>_xlfn.IFS($F13&lt;0.0001,0,$F13&gt;0,($F13-$C13)/$D13)</f>
        <v>555</v>
      </c>
      <c r="T13" s="42">
        <f t="shared" si="2"/>
        <v>555</v>
      </c>
      <c r="U13" s="42">
        <f t="shared" si="2"/>
        <v>555</v>
      </c>
      <c r="V13" s="42">
        <f t="shared" si="2"/>
        <v>555</v>
      </c>
      <c r="W13" s="42">
        <f t="shared" si="2"/>
        <v>555</v>
      </c>
      <c r="X13" s="42">
        <f t="shared" si="3"/>
        <v>555</v>
      </c>
      <c r="Y13" s="42">
        <f t="shared" si="3"/>
        <v>555</v>
      </c>
      <c r="Z13" s="42">
        <f t="shared" si="3"/>
        <v>555</v>
      </c>
      <c r="AA13" s="42">
        <f t="shared" si="3"/>
        <v>555</v>
      </c>
      <c r="AB13" s="42">
        <f t="shared" si="3"/>
        <v>555</v>
      </c>
      <c r="AC13" s="42">
        <f t="shared" si="4"/>
        <v>555</v>
      </c>
      <c r="AD13" s="42">
        <f t="shared" si="4"/>
        <v>555</v>
      </c>
    </row>
    <row r="14" spans="1:30">
      <c r="A14" s="15"/>
      <c r="B14" s="39" t="s">
        <v>76</v>
      </c>
      <c r="C14" s="8">
        <f>Invoer!C89</f>
        <v>0</v>
      </c>
      <c r="D14" s="54">
        <f>Invoer!D89</f>
        <v>0</v>
      </c>
      <c r="F14" s="42">
        <f>_xlfn.IFS($D14&lt;0.01,0,$D14&gt;0,Invoer!E89)</f>
        <v>0</v>
      </c>
      <c r="G14" s="42">
        <f>_xlfn.IFS($D14&lt;0.01,0,$D14&gt;0,Invoer!F89)</f>
        <v>0</v>
      </c>
      <c r="H14" s="42">
        <f>_xlfn.IFS($D14&lt;0.01,0,$D14&gt;0,Invoer!G89)</f>
        <v>0</v>
      </c>
      <c r="I14" s="42">
        <f>_xlfn.IFS($D14&lt;0.01,0,$D14&gt;0,Invoer!H89)</f>
        <v>0</v>
      </c>
      <c r="J14" s="42">
        <f>_xlfn.IFS($D14&lt;0.01,0,$D14&gt;0,Invoer!I89)</f>
        <v>0</v>
      </c>
      <c r="K14" s="42">
        <f>_xlfn.IFS($D14&lt;0.01,0,$D14&gt;0,Invoer!J89)</f>
        <v>0</v>
      </c>
      <c r="L14" s="42">
        <f>_xlfn.IFS($D14&lt;0.01,0,$D14&gt;0,Invoer!K89)</f>
        <v>0</v>
      </c>
      <c r="M14" s="42">
        <f>_xlfn.IFS($D14&lt;0.01,0,$D14&gt;0,Invoer!L89)</f>
        <v>0</v>
      </c>
      <c r="N14" s="42">
        <f>_xlfn.IFS($D14&lt;0.01,0,$D14&gt;0,Invoer!M89)</f>
        <v>0</v>
      </c>
      <c r="O14" s="42">
        <f>_xlfn.IFS($D14&lt;0.01,0,$D14&gt;0,Invoer!N89)</f>
        <v>0</v>
      </c>
      <c r="P14" s="42">
        <f>_xlfn.IFS($D14&lt;0.01,0,$D14&gt;0,Invoer!O89)</f>
        <v>0</v>
      </c>
      <c r="Q14" s="42">
        <f>_xlfn.IFS($D14&lt;0.01,0,$D14&gt;0,Invoer!P89)</f>
        <v>0</v>
      </c>
      <c r="S14" s="42">
        <f t="shared" si="2"/>
        <v>0</v>
      </c>
      <c r="T14" s="42">
        <f t="shared" si="2"/>
        <v>0</v>
      </c>
      <c r="U14" s="42">
        <f t="shared" si="2"/>
        <v>0</v>
      </c>
      <c r="V14" s="42">
        <f t="shared" si="2"/>
        <v>0</v>
      </c>
      <c r="W14" s="42">
        <f t="shared" si="2"/>
        <v>0</v>
      </c>
      <c r="X14" s="42">
        <f t="shared" si="3"/>
        <v>0</v>
      </c>
      <c r="Y14" s="42">
        <f t="shared" si="3"/>
        <v>0</v>
      </c>
      <c r="Z14" s="42">
        <f t="shared" si="3"/>
        <v>0</v>
      </c>
      <c r="AA14" s="42">
        <f t="shared" si="3"/>
        <v>0</v>
      </c>
      <c r="AB14" s="42">
        <f t="shared" si="3"/>
        <v>0</v>
      </c>
      <c r="AC14" s="42">
        <f t="shared" si="4"/>
        <v>0</v>
      </c>
      <c r="AD14" s="42">
        <f t="shared" si="4"/>
        <v>0</v>
      </c>
    </row>
    <row r="15" spans="1:30">
      <c r="A15" s="15"/>
      <c r="B15" s="39" t="s">
        <v>76</v>
      </c>
      <c r="C15" s="8">
        <f>Invoer!C90</f>
        <v>0</v>
      </c>
      <c r="D15" s="54">
        <f>Invoer!D90</f>
        <v>0</v>
      </c>
      <c r="F15" s="42">
        <f>_xlfn.IFS($D15&lt;0.01,0,$D15&gt;0,Invoer!E90)</f>
        <v>0</v>
      </c>
      <c r="G15" s="42">
        <f>_xlfn.IFS($D15&lt;0.01,0,$D15&gt;0,Invoer!F90)</f>
        <v>0</v>
      </c>
      <c r="H15" s="42">
        <f>_xlfn.IFS($D15&lt;0.01,0,$D15&gt;0,Invoer!G90)</f>
        <v>0</v>
      </c>
      <c r="I15" s="42">
        <f>_xlfn.IFS($D15&lt;0.01,0,$D15&gt;0,Invoer!H90)</f>
        <v>0</v>
      </c>
      <c r="J15" s="42">
        <f>_xlfn.IFS($D15&lt;0.01,0,$D15&gt;0,Invoer!I90)</f>
        <v>0</v>
      </c>
      <c r="K15" s="42">
        <f>_xlfn.IFS($D15&lt;0.01,0,$D15&gt;0,Invoer!J90)</f>
        <v>0</v>
      </c>
      <c r="L15" s="42">
        <f>_xlfn.IFS($D15&lt;0.01,0,$D15&gt;0,Invoer!K90)</f>
        <v>0</v>
      </c>
      <c r="M15" s="42">
        <f>_xlfn.IFS($D15&lt;0.01,0,$D15&gt;0,Invoer!L90)</f>
        <v>0</v>
      </c>
      <c r="N15" s="42">
        <f>_xlfn.IFS($D15&lt;0.01,0,$D15&gt;0,Invoer!M90)</f>
        <v>0</v>
      </c>
      <c r="O15" s="42">
        <f>_xlfn.IFS($D15&lt;0.01,0,$D15&gt;0,Invoer!N90)</f>
        <v>0</v>
      </c>
      <c r="P15" s="42">
        <f>_xlfn.IFS($D15&lt;0.01,0,$D15&gt;0,Invoer!O90)</f>
        <v>0</v>
      </c>
      <c r="Q15" s="42">
        <f>_xlfn.IFS($D15&lt;0.01,0,$D15&gt;0,Invoer!P90)</f>
        <v>0</v>
      </c>
      <c r="S15" s="42">
        <f t="shared" si="2"/>
        <v>0</v>
      </c>
      <c r="T15" s="42">
        <f t="shared" si="2"/>
        <v>0</v>
      </c>
      <c r="U15" s="42">
        <f t="shared" si="2"/>
        <v>0</v>
      </c>
      <c r="V15" s="42">
        <f t="shared" si="2"/>
        <v>0</v>
      </c>
      <c r="W15" s="42">
        <f t="shared" si="2"/>
        <v>0</v>
      </c>
      <c r="X15" s="42">
        <f t="shared" si="3"/>
        <v>0</v>
      </c>
      <c r="Y15" s="42">
        <f t="shared" si="3"/>
        <v>0</v>
      </c>
      <c r="Z15" s="42">
        <f t="shared" si="3"/>
        <v>0</v>
      </c>
      <c r="AA15" s="42">
        <f t="shared" si="3"/>
        <v>0</v>
      </c>
      <c r="AB15" s="42">
        <f t="shared" si="3"/>
        <v>0</v>
      </c>
      <c r="AC15" s="42">
        <f t="shared" si="4"/>
        <v>0</v>
      </c>
      <c r="AD15" s="42">
        <f t="shared" si="4"/>
        <v>0</v>
      </c>
    </row>
    <row r="16" spans="1:30">
      <c r="A16" s="15"/>
      <c r="F16" s="42">
        <f t="shared" ref="F16:Q16" si="5">SUM(F4:F15)</f>
        <v>22940</v>
      </c>
      <c r="G16" s="42">
        <f t="shared" si="5"/>
        <v>9620</v>
      </c>
      <c r="H16" s="42">
        <f t="shared" si="5"/>
        <v>12580</v>
      </c>
      <c r="I16" s="42">
        <f t="shared" si="5"/>
        <v>0</v>
      </c>
      <c r="J16" s="42">
        <f t="shared" si="5"/>
        <v>0</v>
      </c>
      <c r="K16" s="42">
        <f t="shared" si="5"/>
        <v>0</v>
      </c>
      <c r="L16" s="42">
        <f t="shared" si="5"/>
        <v>0</v>
      </c>
      <c r="M16" s="42">
        <f t="shared" si="5"/>
        <v>0</v>
      </c>
      <c r="N16" s="42">
        <f t="shared" si="5"/>
        <v>0</v>
      </c>
      <c r="O16" s="42">
        <f t="shared" si="5"/>
        <v>0</v>
      </c>
      <c r="P16" s="42">
        <f t="shared" si="5"/>
        <v>0</v>
      </c>
      <c r="Q16" s="42">
        <f t="shared" si="5"/>
        <v>0</v>
      </c>
    </row>
    <row r="17" spans="1:30">
      <c r="A17" s="15"/>
      <c r="B17" s="15"/>
    </row>
    <row r="18" spans="1:30">
      <c r="F18" s="1" t="s">
        <v>369</v>
      </c>
      <c r="S18" s="42"/>
      <c r="T18" s="42">
        <f t="shared" ref="T18:AD18" si="6">_xlfn.IFS($G4&lt;0.0001,0,$G4&gt;0,($G4-$C4)/$D4)</f>
        <v>0</v>
      </c>
      <c r="U18" s="42">
        <f t="shared" si="6"/>
        <v>0</v>
      </c>
      <c r="V18" s="42">
        <f t="shared" si="6"/>
        <v>0</v>
      </c>
      <c r="W18" s="42">
        <f t="shared" si="6"/>
        <v>0</v>
      </c>
      <c r="X18" s="42">
        <f t="shared" si="6"/>
        <v>0</v>
      </c>
      <c r="Y18" s="42">
        <f t="shared" si="6"/>
        <v>0</v>
      </c>
      <c r="Z18" s="42">
        <f t="shared" si="6"/>
        <v>0</v>
      </c>
      <c r="AA18" s="42">
        <f t="shared" si="6"/>
        <v>0</v>
      </c>
      <c r="AB18" s="42">
        <f t="shared" si="6"/>
        <v>0</v>
      </c>
      <c r="AC18" s="42">
        <f t="shared" si="6"/>
        <v>0</v>
      </c>
      <c r="AD18" s="42">
        <f t="shared" si="6"/>
        <v>0</v>
      </c>
    </row>
    <row r="19" spans="1:30">
      <c r="S19" s="42"/>
      <c r="T19" s="42">
        <f t="shared" ref="T19:AD19" si="7">_xlfn.IFS($G5&lt;0.0001,0,$G5&gt;0,($G5-$C5)/$D5)</f>
        <v>0</v>
      </c>
      <c r="U19" s="42">
        <f t="shared" si="7"/>
        <v>0</v>
      </c>
      <c r="V19" s="42">
        <f t="shared" si="7"/>
        <v>0</v>
      </c>
      <c r="W19" s="42">
        <f t="shared" si="7"/>
        <v>0</v>
      </c>
      <c r="X19" s="42">
        <f t="shared" si="7"/>
        <v>0</v>
      </c>
      <c r="Y19" s="42">
        <f t="shared" si="7"/>
        <v>0</v>
      </c>
      <c r="Z19" s="42">
        <f t="shared" si="7"/>
        <v>0</v>
      </c>
      <c r="AA19" s="42">
        <f t="shared" si="7"/>
        <v>0</v>
      </c>
      <c r="AB19" s="42">
        <f t="shared" si="7"/>
        <v>0</v>
      </c>
      <c r="AC19" s="42">
        <f t="shared" si="7"/>
        <v>0</v>
      </c>
      <c r="AD19" s="42">
        <f t="shared" si="7"/>
        <v>0</v>
      </c>
    </row>
    <row r="20" spans="1:30">
      <c r="F20" s="79">
        <f>SUM(S4:S159)</f>
        <v>1146.9974999999999</v>
      </c>
      <c r="G20" s="79">
        <f>SUM(T4:T159)</f>
        <v>1627.9949999999999</v>
      </c>
      <c r="H20" s="79">
        <f t="shared" ref="H20:Q20" si="8">SUM(U4:U159)</f>
        <v>2256.9924999999998</v>
      </c>
      <c r="I20" s="79">
        <f t="shared" si="8"/>
        <v>2256.9924999999998</v>
      </c>
      <c r="J20" s="79">
        <f>SUM(W4:W159)</f>
        <v>2256.9924999999998</v>
      </c>
      <c r="K20" s="79">
        <f t="shared" si="8"/>
        <v>2256.9924999999998</v>
      </c>
      <c r="L20" s="79">
        <f t="shared" si="8"/>
        <v>2256.9924999999998</v>
      </c>
      <c r="M20" s="79">
        <f t="shared" si="8"/>
        <v>2256.9924999999998</v>
      </c>
      <c r="N20" s="79">
        <f t="shared" si="8"/>
        <v>2256.9924999999998</v>
      </c>
      <c r="O20" s="79">
        <f t="shared" si="8"/>
        <v>2256.9924999999998</v>
      </c>
      <c r="P20" s="79">
        <f t="shared" si="8"/>
        <v>2108.9949999999999</v>
      </c>
      <c r="Q20" s="79">
        <f t="shared" si="8"/>
        <v>1886.9974999999999</v>
      </c>
      <c r="S20" s="42"/>
      <c r="T20" s="42">
        <f t="shared" ref="T20:AD20" si="9">_xlfn.IFS($G6&lt;0.0001,0,$G6&gt;0,($G6-$C6)/$D6)</f>
        <v>0</v>
      </c>
      <c r="U20" s="42">
        <f t="shared" si="9"/>
        <v>0</v>
      </c>
      <c r="V20" s="42">
        <f t="shared" si="9"/>
        <v>0</v>
      </c>
      <c r="W20" s="42">
        <f t="shared" si="9"/>
        <v>0</v>
      </c>
      <c r="X20" s="42">
        <f t="shared" si="9"/>
        <v>0</v>
      </c>
      <c r="Y20" s="42">
        <f t="shared" si="9"/>
        <v>0</v>
      </c>
      <c r="Z20" s="42">
        <f t="shared" si="9"/>
        <v>0</v>
      </c>
      <c r="AA20" s="42">
        <f t="shared" si="9"/>
        <v>0</v>
      </c>
      <c r="AB20" s="42">
        <f t="shared" si="9"/>
        <v>0</v>
      </c>
      <c r="AC20" s="42">
        <f t="shared" si="9"/>
        <v>0</v>
      </c>
      <c r="AD20" s="42">
        <f t="shared" si="9"/>
        <v>0</v>
      </c>
    </row>
    <row r="21" spans="1:30">
      <c r="F21" s="42"/>
      <c r="S21" s="42"/>
      <c r="T21" s="42">
        <f t="shared" ref="T21:AD21" si="10">_xlfn.IFS($G7&lt;0.0001,0,$G7&gt;0,($G7-$C7)/$D7)</f>
        <v>0</v>
      </c>
      <c r="U21" s="42">
        <f t="shared" si="10"/>
        <v>0</v>
      </c>
      <c r="V21" s="42">
        <f t="shared" si="10"/>
        <v>0</v>
      </c>
      <c r="W21" s="42">
        <f t="shared" si="10"/>
        <v>0</v>
      </c>
      <c r="X21" s="42">
        <f t="shared" si="10"/>
        <v>0</v>
      </c>
      <c r="Y21" s="42">
        <f t="shared" si="10"/>
        <v>0</v>
      </c>
      <c r="Z21" s="42">
        <f t="shared" si="10"/>
        <v>0</v>
      </c>
      <c r="AA21" s="42">
        <f t="shared" si="10"/>
        <v>0</v>
      </c>
      <c r="AB21" s="42">
        <f t="shared" si="10"/>
        <v>0</v>
      </c>
      <c r="AC21" s="42">
        <f t="shared" si="10"/>
        <v>0</v>
      </c>
      <c r="AD21" s="42">
        <f t="shared" si="10"/>
        <v>0</v>
      </c>
    </row>
    <row r="22" spans="1:30">
      <c r="F22" s="1" t="s">
        <v>679</v>
      </c>
      <c r="S22" s="42"/>
      <c r="T22" s="42">
        <f t="shared" ref="T22:AD22" si="11">_xlfn.IFS($G8&lt;0.0001,0,$G8&gt;0,($G8-$C8)/$D8)</f>
        <v>0</v>
      </c>
      <c r="U22" s="42">
        <f t="shared" si="11"/>
        <v>0</v>
      </c>
      <c r="V22" s="42">
        <f t="shared" si="11"/>
        <v>0</v>
      </c>
      <c r="W22" s="42">
        <f t="shared" si="11"/>
        <v>0</v>
      </c>
      <c r="X22" s="42">
        <f t="shared" si="11"/>
        <v>0</v>
      </c>
      <c r="Y22" s="42">
        <f t="shared" si="11"/>
        <v>0</v>
      </c>
      <c r="Z22" s="42">
        <f t="shared" si="11"/>
        <v>0</v>
      </c>
      <c r="AA22" s="42">
        <f t="shared" si="11"/>
        <v>0</v>
      </c>
      <c r="AB22" s="42">
        <f t="shared" si="11"/>
        <v>0</v>
      </c>
      <c r="AC22" s="42">
        <f t="shared" si="11"/>
        <v>0</v>
      </c>
      <c r="AD22" s="42">
        <f t="shared" si="11"/>
        <v>0</v>
      </c>
    </row>
    <row r="23" spans="1:30">
      <c r="B23" s="39" t="s">
        <v>654</v>
      </c>
      <c r="F23" s="43">
        <f>Invoer!E79*Invoer!$B2</f>
        <v>0</v>
      </c>
      <c r="G23" s="43">
        <f>Invoer!F79*Invoer!$B2</f>
        <v>0</v>
      </c>
      <c r="H23" s="43">
        <f>Invoer!G79*Invoer!$B2</f>
        <v>0</v>
      </c>
      <c r="I23" s="43">
        <f>Invoer!H79*Invoer!$B2</f>
        <v>0</v>
      </c>
      <c r="J23" s="43">
        <f>Invoer!I79*Invoer!$B2</f>
        <v>0</v>
      </c>
      <c r="K23" s="43">
        <f>Invoer!J79*Invoer!$B2</f>
        <v>0</v>
      </c>
      <c r="L23" s="43">
        <f>Invoer!K79*Invoer!$B2</f>
        <v>0</v>
      </c>
      <c r="M23" s="43">
        <f>Invoer!L79*Invoer!$B2</f>
        <v>0</v>
      </c>
      <c r="N23" s="43">
        <f>Invoer!M79*Invoer!$B2</f>
        <v>0</v>
      </c>
      <c r="O23" s="43">
        <f>Invoer!N79*Invoer!$B2</f>
        <v>0</v>
      </c>
      <c r="P23" s="43">
        <f>Invoer!O79*Invoer!$B2</f>
        <v>0</v>
      </c>
      <c r="Q23" s="43">
        <f>Invoer!P79*Invoer!$B2</f>
        <v>0</v>
      </c>
      <c r="S23" s="42"/>
      <c r="T23" s="42">
        <f t="shared" ref="T23:AC23" si="12">_xlfn.IFS($G9&lt;0.0001,0,$G9&gt;0,($G9-$C9)/$D9)</f>
        <v>0</v>
      </c>
      <c r="U23" s="42">
        <f t="shared" si="12"/>
        <v>0</v>
      </c>
      <c r="V23" s="42">
        <f t="shared" si="12"/>
        <v>0</v>
      </c>
      <c r="W23" s="42">
        <f t="shared" si="12"/>
        <v>0</v>
      </c>
      <c r="X23" s="42">
        <f t="shared" si="12"/>
        <v>0</v>
      </c>
      <c r="Y23" s="42">
        <f t="shared" si="12"/>
        <v>0</v>
      </c>
      <c r="Z23" s="42">
        <f t="shared" si="12"/>
        <v>0</v>
      </c>
      <c r="AA23" s="42">
        <f t="shared" si="12"/>
        <v>0</v>
      </c>
      <c r="AB23" s="42">
        <f t="shared" si="12"/>
        <v>0</v>
      </c>
      <c r="AC23" s="42">
        <f t="shared" si="12"/>
        <v>0</v>
      </c>
      <c r="AD23" s="42">
        <v>0</v>
      </c>
    </row>
    <row r="24" spans="1:30">
      <c r="B24" s="39" t="s">
        <v>75</v>
      </c>
      <c r="F24" s="43">
        <f>Invoer!E80</f>
        <v>0</v>
      </c>
      <c r="G24" s="43">
        <f>Invoer!F80</f>
        <v>0</v>
      </c>
      <c r="H24" s="43">
        <f>Invoer!G80</f>
        <v>0</v>
      </c>
      <c r="I24" s="43">
        <f>Invoer!H80</f>
        <v>0</v>
      </c>
      <c r="J24" s="43">
        <f>Invoer!I80</f>
        <v>0</v>
      </c>
      <c r="K24" s="43">
        <f>Invoer!J80</f>
        <v>0</v>
      </c>
      <c r="L24" s="43">
        <f>Invoer!K80</f>
        <v>0</v>
      </c>
      <c r="M24" s="43">
        <f>Invoer!L80</f>
        <v>0</v>
      </c>
      <c r="N24" s="43">
        <f>Invoer!M80</f>
        <v>0</v>
      </c>
      <c r="O24" s="43">
        <f>Invoer!N80</f>
        <v>0</v>
      </c>
      <c r="P24" s="43">
        <f>Invoer!O80</f>
        <v>0</v>
      </c>
      <c r="Q24" s="43">
        <f>Invoer!P80</f>
        <v>0</v>
      </c>
      <c r="S24" s="42"/>
      <c r="T24" s="42">
        <f t="shared" ref="T24:AC29" si="13">_xlfn.IFS($G10&lt;0.0001,0,$G10&gt;0,($G10-$C10)/$D10)</f>
        <v>221.9975</v>
      </c>
      <c r="U24" s="42">
        <f t="shared" si="13"/>
        <v>221.9975</v>
      </c>
      <c r="V24" s="42">
        <f t="shared" si="13"/>
        <v>221.9975</v>
      </c>
      <c r="W24" s="42">
        <f t="shared" si="13"/>
        <v>221.9975</v>
      </c>
      <c r="X24" s="42">
        <f t="shared" si="13"/>
        <v>221.9975</v>
      </c>
      <c r="Y24" s="42">
        <f t="shared" si="13"/>
        <v>221.9975</v>
      </c>
      <c r="Z24" s="42">
        <f t="shared" si="13"/>
        <v>221.9975</v>
      </c>
      <c r="AA24" s="42">
        <f t="shared" si="13"/>
        <v>221.9975</v>
      </c>
      <c r="AB24" s="42">
        <f t="shared" si="13"/>
        <v>221.9975</v>
      </c>
      <c r="AC24" s="42">
        <f t="shared" si="13"/>
        <v>221.9975</v>
      </c>
      <c r="AD24" s="42">
        <v>0</v>
      </c>
    </row>
    <row r="25" spans="1:30">
      <c r="B25" s="39" t="s">
        <v>71</v>
      </c>
      <c r="F25" s="43">
        <f>Invoer!E81*Invoer!$B$2</f>
        <v>0</v>
      </c>
      <c r="G25" s="43">
        <f>Invoer!F81*Invoer!$B$2</f>
        <v>0</v>
      </c>
      <c r="H25" s="43">
        <f>Invoer!G81*Invoer!$B$2</f>
        <v>0</v>
      </c>
      <c r="I25" s="43">
        <f>Invoer!H81*Invoer!$B$2</f>
        <v>0</v>
      </c>
      <c r="J25" s="43">
        <f>Invoer!I81*Invoer!$B$2</f>
        <v>0</v>
      </c>
      <c r="K25" s="43">
        <f>Invoer!J81*Invoer!$B$2</f>
        <v>0</v>
      </c>
      <c r="L25" s="43">
        <f>Invoer!K81*Invoer!$B$2</f>
        <v>0</v>
      </c>
      <c r="M25" s="43">
        <f>Invoer!L81*Invoer!$B$2</f>
        <v>0</v>
      </c>
      <c r="N25" s="43">
        <f>Invoer!M81*Invoer!$B$2</f>
        <v>0</v>
      </c>
      <c r="O25" s="43">
        <f>Invoer!N81*Invoer!$B$2</f>
        <v>0</v>
      </c>
      <c r="P25" s="43">
        <f>Invoer!O81*Invoer!$B$2</f>
        <v>0</v>
      </c>
      <c r="Q25" s="43">
        <f>Invoer!P81*Invoer!$B$2</f>
        <v>0</v>
      </c>
      <c r="S25" s="42"/>
      <c r="T25" s="42">
        <f t="shared" si="13"/>
        <v>0</v>
      </c>
      <c r="U25" s="42">
        <f t="shared" si="13"/>
        <v>0</v>
      </c>
      <c r="V25" s="42">
        <f t="shared" si="13"/>
        <v>0</v>
      </c>
      <c r="W25" s="42">
        <f t="shared" si="13"/>
        <v>0</v>
      </c>
      <c r="X25" s="42">
        <f t="shared" si="13"/>
        <v>0</v>
      </c>
      <c r="Y25" s="42">
        <f t="shared" ref="Y25:AC29" si="14">_xlfn.IFS($G11&lt;0.0001,0,$G11&gt;0,($G11-$C11)/$D11)</f>
        <v>0</v>
      </c>
      <c r="Z25" s="42">
        <f t="shared" si="14"/>
        <v>0</v>
      </c>
      <c r="AA25" s="42">
        <f t="shared" si="14"/>
        <v>0</v>
      </c>
      <c r="AB25" s="42">
        <f t="shared" si="14"/>
        <v>0</v>
      </c>
      <c r="AC25" s="42">
        <f t="shared" si="14"/>
        <v>0</v>
      </c>
      <c r="AD25" s="42">
        <v>0</v>
      </c>
    </row>
    <row r="26" spans="1:30">
      <c r="B26" s="39" t="s">
        <v>72</v>
      </c>
      <c r="F26" s="43">
        <f>Invoer!E82</f>
        <v>0</v>
      </c>
      <c r="G26" s="43">
        <f>Invoer!F82</f>
        <v>0</v>
      </c>
      <c r="H26" s="43">
        <f>Invoer!G82</f>
        <v>0</v>
      </c>
      <c r="I26" s="43">
        <f>Invoer!H82</f>
        <v>0</v>
      </c>
      <c r="J26" s="43">
        <f>Invoer!I82</f>
        <v>0</v>
      </c>
      <c r="K26" s="43">
        <f>Invoer!J82</f>
        <v>0</v>
      </c>
      <c r="L26" s="43">
        <f>Invoer!K82</f>
        <v>0</v>
      </c>
      <c r="M26" s="43">
        <f>Invoer!L82</f>
        <v>0</v>
      </c>
      <c r="N26" s="43">
        <f>Invoer!M82</f>
        <v>0</v>
      </c>
      <c r="O26" s="43">
        <f>Invoer!N82</f>
        <v>0</v>
      </c>
      <c r="P26" s="43">
        <f>Invoer!O82</f>
        <v>0</v>
      </c>
      <c r="Q26" s="43">
        <f>Invoer!P82</f>
        <v>0</v>
      </c>
      <c r="S26" s="42"/>
      <c r="T26" s="42">
        <f t="shared" si="13"/>
        <v>74</v>
      </c>
      <c r="U26" s="42">
        <f t="shared" si="13"/>
        <v>74</v>
      </c>
      <c r="V26" s="42">
        <f t="shared" si="13"/>
        <v>74</v>
      </c>
      <c r="W26" s="42">
        <f t="shared" si="13"/>
        <v>74</v>
      </c>
      <c r="X26" s="42">
        <f t="shared" si="13"/>
        <v>74</v>
      </c>
      <c r="Y26" s="42">
        <f t="shared" si="14"/>
        <v>74</v>
      </c>
      <c r="Z26" s="42">
        <f t="shared" si="14"/>
        <v>74</v>
      </c>
      <c r="AA26" s="42">
        <f t="shared" si="14"/>
        <v>74</v>
      </c>
      <c r="AB26" s="42">
        <f t="shared" si="14"/>
        <v>74</v>
      </c>
      <c r="AC26" s="42">
        <f t="shared" si="14"/>
        <v>74</v>
      </c>
      <c r="AD26" s="42">
        <f>_xlfn.IFS($G12&lt;0.0001,0,$G12&gt;0,($G12-$C12)/$D12)</f>
        <v>74</v>
      </c>
    </row>
    <row r="27" spans="1:30">
      <c r="B27" s="39" t="s">
        <v>73</v>
      </c>
      <c r="F27" s="43">
        <f>Invoer!E83</f>
        <v>0</v>
      </c>
      <c r="G27" s="43">
        <f>Invoer!F83</f>
        <v>0</v>
      </c>
      <c r="H27" s="43">
        <f>Invoer!G83</f>
        <v>0</v>
      </c>
      <c r="I27" s="43">
        <f>Invoer!H83</f>
        <v>0</v>
      </c>
      <c r="J27" s="43">
        <f>Invoer!I83</f>
        <v>0</v>
      </c>
      <c r="K27" s="43">
        <f>Invoer!J83</f>
        <v>0</v>
      </c>
      <c r="L27" s="43">
        <f>Invoer!K83</f>
        <v>0</v>
      </c>
      <c r="M27" s="43">
        <f>Invoer!L83</f>
        <v>0</v>
      </c>
      <c r="N27" s="43">
        <f>Invoer!M83</f>
        <v>0</v>
      </c>
      <c r="O27" s="43">
        <f>Invoer!N83</f>
        <v>0</v>
      </c>
      <c r="P27" s="43">
        <f>Invoer!O83</f>
        <v>0</v>
      </c>
      <c r="Q27" s="43">
        <f>Invoer!P83</f>
        <v>0</v>
      </c>
      <c r="S27" s="42"/>
      <c r="T27" s="42">
        <f t="shared" si="13"/>
        <v>185</v>
      </c>
      <c r="U27" s="42">
        <f t="shared" si="13"/>
        <v>185</v>
      </c>
      <c r="V27" s="42">
        <f t="shared" si="13"/>
        <v>185</v>
      </c>
      <c r="W27" s="42">
        <f t="shared" si="13"/>
        <v>185</v>
      </c>
      <c r="X27" s="42">
        <f t="shared" si="13"/>
        <v>185</v>
      </c>
      <c r="Y27" s="42">
        <f t="shared" si="14"/>
        <v>185</v>
      </c>
      <c r="Z27" s="42">
        <f t="shared" si="14"/>
        <v>185</v>
      </c>
      <c r="AA27" s="42">
        <f t="shared" si="14"/>
        <v>185</v>
      </c>
      <c r="AB27" s="42">
        <f t="shared" si="14"/>
        <v>185</v>
      </c>
      <c r="AC27" s="42">
        <f t="shared" si="14"/>
        <v>185</v>
      </c>
      <c r="AD27" s="42">
        <f>_xlfn.IFS($G13&lt;0.0001,0,$G13&gt;0,($G13-$C13)/$D13)</f>
        <v>185</v>
      </c>
    </row>
    <row r="28" spans="1:30">
      <c r="B28" s="39" t="s">
        <v>68</v>
      </c>
      <c r="F28" s="43">
        <f>Invoer!E84*Invoer!$B$2</f>
        <v>2960</v>
      </c>
      <c r="G28" s="43">
        <f>Invoer!F84*Invoer!$B$2</f>
        <v>4440</v>
      </c>
      <c r="H28" s="43">
        <f>Invoer!G84*Invoer!$B$2</f>
        <v>7400</v>
      </c>
      <c r="I28" s="43">
        <f>Invoer!H84*Invoer!$B$2</f>
        <v>0</v>
      </c>
      <c r="J28" s="43">
        <f>Invoer!I84*Invoer!$B$2</f>
        <v>0</v>
      </c>
      <c r="K28" s="43">
        <f>Invoer!J84*Invoer!$B$2</f>
        <v>0</v>
      </c>
      <c r="L28" s="43">
        <f>Invoer!K84*Invoer!$B$2</f>
        <v>0</v>
      </c>
      <c r="M28" s="43">
        <f>Invoer!L84*Invoer!$B$2</f>
        <v>0</v>
      </c>
      <c r="N28" s="43">
        <f>Invoer!M84*Invoer!$B$2</f>
        <v>0</v>
      </c>
      <c r="O28" s="43">
        <f>Invoer!N84*Invoer!$B$2</f>
        <v>0</v>
      </c>
      <c r="P28" s="43">
        <f>Invoer!O84*Invoer!$B$2</f>
        <v>0</v>
      </c>
      <c r="Q28" s="43">
        <f>Invoer!P84*Invoer!$B$2</f>
        <v>0</v>
      </c>
      <c r="S28" s="42"/>
      <c r="T28" s="42">
        <f t="shared" si="13"/>
        <v>0</v>
      </c>
      <c r="U28" s="42">
        <f t="shared" si="13"/>
        <v>0</v>
      </c>
      <c r="V28" s="42">
        <f t="shared" si="13"/>
        <v>0</v>
      </c>
      <c r="W28" s="42">
        <f t="shared" si="13"/>
        <v>0</v>
      </c>
      <c r="X28" s="42">
        <f t="shared" si="13"/>
        <v>0</v>
      </c>
      <c r="Y28" s="42">
        <f t="shared" si="14"/>
        <v>0</v>
      </c>
      <c r="Z28" s="42">
        <f t="shared" si="14"/>
        <v>0</v>
      </c>
      <c r="AA28" s="42">
        <f t="shared" si="14"/>
        <v>0</v>
      </c>
      <c r="AB28" s="42">
        <f t="shared" si="14"/>
        <v>0</v>
      </c>
      <c r="AC28" s="42">
        <f t="shared" si="14"/>
        <v>0</v>
      </c>
      <c r="AD28" s="42">
        <f>_xlfn.IFS($G14&lt;0.0001,0,$G14&gt;0,($G14-$C14)/$D14)</f>
        <v>0</v>
      </c>
    </row>
    <row r="29" spans="1:30">
      <c r="B29" s="39" t="s">
        <v>67</v>
      </c>
      <c r="F29" s="43">
        <f>Invoer!E85*Invoer!$B$2</f>
        <v>2960</v>
      </c>
      <c r="G29" s="43">
        <f>Invoer!F85*Invoer!$B$2</f>
        <v>4440</v>
      </c>
      <c r="H29" s="43">
        <f>Invoer!G85*Invoer!$B$2</f>
        <v>7400</v>
      </c>
      <c r="I29" s="43">
        <f>Invoer!H85*Invoer!$B$2</f>
        <v>0</v>
      </c>
      <c r="J29" s="43">
        <f>Invoer!I85*Invoer!$B$2</f>
        <v>0</v>
      </c>
      <c r="K29" s="43">
        <f>Invoer!J85*Invoer!$B$2</f>
        <v>0</v>
      </c>
      <c r="L29" s="43">
        <f>Invoer!K85*Invoer!$B$2</f>
        <v>0</v>
      </c>
      <c r="M29" s="43">
        <f>Invoer!L85*Invoer!$B$2</f>
        <v>0</v>
      </c>
      <c r="N29" s="43">
        <f>Invoer!M85*Invoer!$B$2</f>
        <v>0</v>
      </c>
      <c r="O29" s="43">
        <f>Invoer!N85*Invoer!$B$2</f>
        <v>0</v>
      </c>
      <c r="P29" s="43">
        <f>Invoer!O85*Invoer!$B$2</f>
        <v>0</v>
      </c>
      <c r="Q29" s="43">
        <f>Invoer!P85*Invoer!$B$2</f>
        <v>0</v>
      </c>
      <c r="S29" s="42"/>
      <c r="T29" s="42">
        <f t="shared" si="13"/>
        <v>0</v>
      </c>
      <c r="U29" s="42">
        <f t="shared" si="13"/>
        <v>0</v>
      </c>
      <c r="V29" s="42">
        <f t="shared" si="13"/>
        <v>0</v>
      </c>
      <c r="W29" s="42">
        <f t="shared" si="13"/>
        <v>0</v>
      </c>
      <c r="X29" s="42">
        <f t="shared" si="13"/>
        <v>0</v>
      </c>
      <c r="Y29" s="42">
        <f t="shared" si="14"/>
        <v>0</v>
      </c>
      <c r="Z29" s="42">
        <f t="shared" si="14"/>
        <v>0</v>
      </c>
      <c r="AA29" s="42">
        <f t="shared" si="14"/>
        <v>0</v>
      </c>
      <c r="AB29" s="42">
        <f t="shared" si="14"/>
        <v>0</v>
      </c>
      <c r="AC29" s="42">
        <f t="shared" si="14"/>
        <v>0</v>
      </c>
      <c r="AD29" s="42">
        <f>_xlfn.IFS($G15&lt;0.0001,0,$G15&gt;0,($G15-$C15)/$D15)</f>
        <v>0</v>
      </c>
    </row>
    <row r="30" spans="1:30">
      <c r="B30" s="39" t="s">
        <v>74</v>
      </c>
      <c r="F30" s="43">
        <f>Invoer!E86*Invoer!$B$2</f>
        <v>0</v>
      </c>
      <c r="G30" s="43">
        <f>Invoer!F86*Invoer!$B$2</f>
        <v>0</v>
      </c>
      <c r="H30" s="43">
        <f>Invoer!G86*Invoer!$B$2</f>
        <v>0</v>
      </c>
      <c r="I30" s="43">
        <f>Invoer!H86*Invoer!$B$2</f>
        <v>0</v>
      </c>
      <c r="J30" s="43">
        <f>Invoer!I86*Invoer!$B$2</f>
        <v>0</v>
      </c>
      <c r="K30" s="43">
        <f>Invoer!J86*Invoer!$B$2</f>
        <v>0</v>
      </c>
      <c r="L30" s="43">
        <f>Invoer!K86*Invoer!$B$2</f>
        <v>0</v>
      </c>
      <c r="M30" s="43">
        <f>Invoer!L86*Invoer!$B$2</f>
        <v>0</v>
      </c>
      <c r="N30" s="43">
        <f>Invoer!M86*Invoer!$B$2</f>
        <v>0</v>
      </c>
      <c r="O30" s="43">
        <f>Invoer!N86*Invoer!$B$2</f>
        <v>0</v>
      </c>
      <c r="P30" s="43">
        <f>Invoer!O86*Invoer!$B$2</f>
        <v>0</v>
      </c>
      <c r="Q30" s="43">
        <f>Invoer!P86*Invoer!$B$2</f>
        <v>0</v>
      </c>
    </row>
    <row r="31" spans="1:30">
      <c r="B31" s="39" t="s">
        <v>70</v>
      </c>
      <c r="F31" s="43">
        <f>Invoer!E87*Invoer!$B$2</f>
        <v>8880</v>
      </c>
      <c r="G31" s="43">
        <f>Invoer!F87*Invoer!$B$2</f>
        <v>1480</v>
      </c>
      <c r="H31" s="43">
        <f>Invoer!G87*Invoer!$B$2</f>
        <v>1480</v>
      </c>
      <c r="I31" s="43">
        <f>Invoer!H87*Invoer!$B$2</f>
        <v>0</v>
      </c>
      <c r="J31" s="43">
        <f>Invoer!I87*Invoer!$B$2</f>
        <v>0</v>
      </c>
      <c r="K31" s="43">
        <f>Invoer!J87*Invoer!$B$2</f>
        <v>0</v>
      </c>
      <c r="L31" s="43">
        <f>Invoer!K87*Invoer!$B$2</f>
        <v>0</v>
      </c>
      <c r="M31" s="43">
        <f>Invoer!L87*Invoer!$B$2</f>
        <v>0</v>
      </c>
      <c r="N31" s="43">
        <f>Invoer!M87*Invoer!$B$2</f>
        <v>0</v>
      </c>
      <c r="O31" s="43">
        <f>Invoer!N87*Invoer!$B$2</f>
        <v>0</v>
      </c>
      <c r="P31" s="43">
        <f>Invoer!O87*Invoer!$B$2</f>
        <v>0</v>
      </c>
      <c r="Q31" s="43">
        <f>Invoer!P87*Invoer!$B$2</f>
        <v>0</v>
      </c>
      <c r="U31" s="43">
        <f t="shared" ref="U31:AD31" si="15">_xlfn.IFS($H4&lt;0.0001,0,$H4&gt;0,($H4-$C4)/$D4)</f>
        <v>0</v>
      </c>
      <c r="V31" s="43">
        <f t="shared" si="15"/>
        <v>0</v>
      </c>
      <c r="W31" s="43">
        <f t="shared" si="15"/>
        <v>0</v>
      </c>
      <c r="X31" s="43">
        <f t="shared" si="15"/>
        <v>0</v>
      </c>
      <c r="Y31" s="43">
        <f t="shared" si="15"/>
        <v>0</v>
      </c>
      <c r="Z31" s="43">
        <f t="shared" si="15"/>
        <v>0</v>
      </c>
      <c r="AA31" s="43">
        <f t="shared" si="15"/>
        <v>0</v>
      </c>
      <c r="AB31" s="43">
        <f t="shared" si="15"/>
        <v>0</v>
      </c>
      <c r="AC31" s="43">
        <f t="shared" si="15"/>
        <v>0</v>
      </c>
      <c r="AD31" s="43">
        <f t="shared" si="15"/>
        <v>0</v>
      </c>
    </row>
    <row r="32" spans="1:30">
      <c r="B32" s="39" t="s">
        <v>69</v>
      </c>
      <c r="F32" s="43">
        <f>Invoer!E88*Invoer!$B$2</f>
        <v>11100</v>
      </c>
      <c r="G32" s="43">
        <f>Invoer!F88*Invoer!$B$2</f>
        <v>3700</v>
      </c>
      <c r="H32" s="43">
        <f>Invoer!G88*Invoer!$B$2</f>
        <v>3700</v>
      </c>
      <c r="I32" s="43">
        <f>Invoer!H88*Invoer!$B$2</f>
        <v>0</v>
      </c>
      <c r="J32" s="43">
        <f>Invoer!I88*Invoer!$B$2</f>
        <v>0</v>
      </c>
      <c r="K32" s="43">
        <f>Invoer!J88*Invoer!$B$2</f>
        <v>0</v>
      </c>
      <c r="L32" s="43">
        <f>Invoer!K88*Invoer!$B$2</f>
        <v>0</v>
      </c>
      <c r="M32" s="43">
        <f>Invoer!L88*Invoer!$B$2</f>
        <v>0</v>
      </c>
      <c r="N32" s="43">
        <f>Invoer!M88*Invoer!$B$2</f>
        <v>0</v>
      </c>
      <c r="O32" s="43">
        <f>Invoer!N88*Invoer!$B$2</f>
        <v>0</v>
      </c>
      <c r="P32" s="43">
        <f>Invoer!O88*Invoer!$B$2</f>
        <v>0</v>
      </c>
      <c r="Q32" s="43">
        <f>Invoer!P88*Invoer!$B$2</f>
        <v>0</v>
      </c>
      <c r="U32" s="43">
        <f t="shared" ref="U32:AD32" si="16">_xlfn.IFS($H5&lt;0.0001,0,$H5&gt;0,($H5-$C5)/$D5)</f>
        <v>0</v>
      </c>
      <c r="V32" s="43">
        <f t="shared" si="16"/>
        <v>0</v>
      </c>
      <c r="W32" s="43">
        <f t="shared" si="16"/>
        <v>0</v>
      </c>
      <c r="X32" s="43">
        <f t="shared" si="16"/>
        <v>0</v>
      </c>
      <c r="Y32" s="43">
        <f t="shared" si="16"/>
        <v>0</v>
      </c>
      <c r="Z32" s="43">
        <f t="shared" si="16"/>
        <v>0</v>
      </c>
      <c r="AA32" s="43">
        <f t="shared" si="16"/>
        <v>0</v>
      </c>
      <c r="AB32" s="43">
        <f t="shared" si="16"/>
        <v>0</v>
      </c>
      <c r="AC32" s="43">
        <f t="shared" si="16"/>
        <v>0</v>
      </c>
      <c r="AD32" s="43">
        <f t="shared" si="16"/>
        <v>0</v>
      </c>
    </row>
    <row r="33" spans="2:30">
      <c r="B33" s="39" t="s">
        <v>76</v>
      </c>
      <c r="F33" s="43"/>
      <c r="G33" s="43"/>
      <c r="H33" s="43"/>
      <c r="I33" s="43"/>
      <c r="J33" s="43"/>
      <c r="K33" s="43"/>
      <c r="L33" s="43"/>
      <c r="M33" s="43"/>
      <c r="N33" s="43"/>
      <c r="O33" s="43"/>
      <c r="P33" s="43"/>
      <c r="Q33" s="43"/>
      <c r="U33" s="43">
        <f t="shared" ref="U33:AD33" si="17">_xlfn.IFS($H6&lt;0.0001,0,$H6&gt;0,($H6-$C6)/$D6)</f>
        <v>0</v>
      </c>
      <c r="V33" s="43">
        <f t="shared" si="17"/>
        <v>0</v>
      </c>
      <c r="W33" s="43">
        <f t="shared" si="17"/>
        <v>0</v>
      </c>
      <c r="X33" s="43">
        <f t="shared" si="17"/>
        <v>0</v>
      </c>
      <c r="Y33" s="43">
        <f t="shared" si="17"/>
        <v>0</v>
      </c>
      <c r="Z33" s="43">
        <f t="shared" si="17"/>
        <v>0</v>
      </c>
      <c r="AA33" s="43">
        <f t="shared" si="17"/>
        <v>0</v>
      </c>
      <c r="AB33" s="43">
        <f t="shared" si="17"/>
        <v>0</v>
      </c>
      <c r="AC33" s="43">
        <f t="shared" si="17"/>
        <v>0</v>
      </c>
      <c r="AD33" s="43">
        <f t="shared" si="17"/>
        <v>0</v>
      </c>
    </row>
    <row r="34" spans="2:30">
      <c r="B34" s="39" t="s">
        <v>76</v>
      </c>
      <c r="F34" s="43"/>
      <c r="G34" s="43"/>
      <c r="H34" s="43"/>
      <c r="I34" s="43"/>
      <c r="J34" s="43"/>
      <c r="K34" s="43"/>
      <c r="L34" s="43"/>
      <c r="M34" s="43"/>
      <c r="N34" s="43"/>
      <c r="O34" s="43"/>
      <c r="P34" s="43"/>
      <c r="Q34" s="43"/>
      <c r="U34" s="43">
        <f t="shared" ref="U34:AD34" si="18">_xlfn.IFS($H7&lt;0.0001,0,$H7&gt;0,($H7-$C7)/$D7)</f>
        <v>0</v>
      </c>
      <c r="V34" s="43">
        <f t="shared" si="18"/>
        <v>0</v>
      </c>
      <c r="W34" s="43">
        <f t="shared" si="18"/>
        <v>0</v>
      </c>
      <c r="X34" s="43">
        <f t="shared" si="18"/>
        <v>0</v>
      </c>
      <c r="Y34" s="43">
        <f t="shared" si="18"/>
        <v>0</v>
      </c>
      <c r="Z34" s="43">
        <f t="shared" si="18"/>
        <v>0</v>
      </c>
      <c r="AA34" s="43">
        <f t="shared" si="18"/>
        <v>0</v>
      </c>
      <c r="AB34" s="43">
        <f t="shared" si="18"/>
        <v>0</v>
      </c>
      <c r="AC34" s="43">
        <f t="shared" si="18"/>
        <v>0</v>
      </c>
      <c r="AD34" s="43">
        <f t="shared" si="18"/>
        <v>0</v>
      </c>
    </row>
    <row r="35" spans="2:30">
      <c r="F35" s="42">
        <f>SUM(F23:F34)</f>
        <v>25900</v>
      </c>
      <c r="G35" s="42">
        <f t="shared" ref="G35:Q35" si="19">SUM(G23:G34)</f>
        <v>14060</v>
      </c>
      <c r="H35" s="42">
        <f t="shared" si="19"/>
        <v>19980</v>
      </c>
      <c r="I35" s="42">
        <f t="shared" si="19"/>
        <v>0</v>
      </c>
      <c r="J35" s="42">
        <f t="shared" si="19"/>
        <v>0</v>
      </c>
      <c r="K35" s="42">
        <f t="shared" si="19"/>
        <v>0</v>
      </c>
      <c r="L35" s="42">
        <f t="shared" si="19"/>
        <v>0</v>
      </c>
      <c r="M35" s="42">
        <f t="shared" si="19"/>
        <v>0</v>
      </c>
      <c r="N35" s="42">
        <f t="shared" si="19"/>
        <v>0</v>
      </c>
      <c r="O35" s="42">
        <f t="shared" si="19"/>
        <v>0</v>
      </c>
      <c r="P35" s="42">
        <f t="shared" si="19"/>
        <v>0</v>
      </c>
      <c r="Q35" s="42">
        <f t="shared" si="19"/>
        <v>0</v>
      </c>
      <c r="U35" s="43">
        <f t="shared" ref="U35:AD35" si="20">_xlfn.IFS($H8&lt;0.0001,0,$H8&gt;0,($H8-$C8)/$D8)</f>
        <v>0</v>
      </c>
      <c r="V35" s="43">
        <f t="shared" si="20"/>
        <v>0</v>
      </c>
      <c r="W35" s="43">
        <f t="shared" si="20"/>
        <v>0</v>
      </c>
      <c r="X35" s="43">
        <f t="shared" si="20"/>
        <v>0</v>
      </c>
      <c r="Y35" s="43">
        <f t="shared" si="20"/>
        <v>0</v>
      </c>
      <c r="Z35" s="43">
        <f t="shared" si="20"/>
        <v>0</v>
      </c>
      <c r="AA35" s="43">
        <f t="shared" si="20"/>
        <v>0</v>
      </c>
      <c r="AB35" s="43">
        <f t="shared" si="20"/>
        <v>0</v>
      </c>
      <c r="AC35" s="43">
        <f t="shared" si="20"/>
        <v>0</v>
      </c>
      <c r="AD35" s="43">
        <f t="shared" si="20"/>
        <v>0</v>
      </c>
    </row>
    <row r="36" spans="2:30">
      <c r="U36" s="43">
        <f t="shared" ref="U36:AD36" si="21">_xlfn.IFS($H9&lt;0.0001,0,$H9&gt;0,($H9-$C9)/$D9)</f>
        <v>0</v>
      </c>
      <c r="V36" s="43">
        <f t="shared" si="21"/>
        <v>0</v>
      </c>
      <c r="W36" s="43">
        <f t="shared" si="21"/>
        <v>0</v>
      </c>
      <c r="X36" s="43">
        <f t="shared" si="21"/>
        <v>0</v>
      </c>
      <c r="Y36" s="43">
        <f t="shared" si="21"/>
        <v>0</v>
      </c>
      <c r="Z36" s="43">
        <f t="shared" si="21"/>
        <v>0</v>
      </c>
      <c r="AA36" s="43">
        <f t="shared" si="21"/>
        <v>0</v>
      </c>
      <c r="AB36" s="43">
        <f t="shared" si="21"/>
        <v>0</v>
      </c>
      <c r="AC36" s="43">
        <f t="shared" si="21"/>
        <v>0</v>
      </c>
      <c r="AD36" s="43">
        <f t="shared" si="21"/>
        <v>0</v>
      </c>
    </row>
    <row r="37" spans="2:30">
      <c r="U37" s="43">
        <f t="shared" ref="U37:AD37" si="22">_xlfn.IFS($H10&lt;0.0001,0,$H10&gt;0,($H10-$C10)/$D10)</f>
        <v>369.9975</v>
      </c>
      <c r="V37" s="43">
        <f t="shared" si="22"/>
        <v>369.9975</v>
      </c>
      <c r="W37" s="43">
        <f t="shared" si="22"/>
        <v>369.9975</v>
      </c>
      <c r="X37" s="43">
        <f t="shared" si="22"/>
        <v>369.9975</v>
      </c>
      <c r="Y37" s="43">
        <f t="shared" si="22"/>
        <v>369.9975</v>
      </c>
      <c r="Z37" s="43">
        <f t="shared" si="22"/>
        <v>369.9975</v>
      </c>
      <c r="AA37" s="43">
        <f t="shared" si="22"/>
        <v>369.9975</v>
      </c>
      <c r="AB37" s="43">
        <f t="shared" si="22"/>
        <v>369.9975</v>
      </c>
      <c r="AC37" s="43">
        <f t="shared" si="22"/>
        <v>369.9975</v>
      </c>
      <c r="AD37" s="43">
        <f t="shared" si="22"/>
        <v>369.9975</v>
      </c>
    </row>
    <row r="38" spans="2:30">
      <c r="U38" s="43">
        <f t="shared" ref="U38:AD38" si="23">_xlfn.IFS($H11&lt;0.0001,0,$H11&gt;0,($H11-$C11)/$D11)</f>
        <v>0</v>
      </c>
      <c r="V38" s="43">
        <f t="shared" si="23"/>
        <v>0</v>
      </c>
      <c r="W38" s="43">
        <f t="shared" si="23"/>
        <v>0</v>
      </c>
      <c r="X38" s="43">
        <f t="shared" si="23"/>
        <v>0</v>
      </c>
      <c r="Y38" s="43">
        <f t="shared" si="23"/>
        <v>0</v>
      </c>
      <c r="Z38" s="43">
        <f t="shared" si="23"/>
        <v>0</v>
      </c>
      <c r="AA38" s="43">
        <f t="shared" si="23"/>
        <v>0</v>
      </c>
      <c r="AB38" s="43">
        <f t="shared" si="23"/>
        <v>0</v>
      </c>
      <c r="AC38" s="43">
        <f t="shared" si="23"/>
        <v>0</v>
      </c>
      <c r="AD38" s="43">
        <f t="shared" si="23"/>
        <v>0</v>
      </c>
    </row>
    <row r="39" spans="2:30">
      <c r="U39" s="43">
        <f t="shared" ref="U39:AD39" si="24">_xlfn.IFS($H12&lt;0.0001,0,$H12&gt;0,($H12-$C12)/$D12)</f>
        <v>74</v>
      </c>
      <c r="V39" s="43">
        <f t="shared" si="24"/>
        <v>74</v>
      </c>
      <c r="W39" s="43">
        <f t="shared" si="24"/>
        <v>74</v>
      </c>
      <c r="X39" s="43">
        <f t="shared" si="24"/>
        <v>74</v>
      </c>
      <c r="Y39" s="43">
        <f t="shared" si="24"/>
        <v>74</v>
      </c>
      <c r="Z39" s="43">
        <f t="shared" si="24"/>
        <v>74</v>
      </c>
      <c r="AA39" s="43">
        <f t="shared" si="24"/>
        <v>74</v>
      </c>
      <c r="AB39" s="43">
        <f t="shared" si="24"/>
        <v>74</v>
      </c>
      <c r="AC39" s="43">
        <f t="shared" si="24"/>
        <v>74</v>
      </c>
      <c r="AD39" s="43">
        <f t="shared" si="24"/>
        <v>74</v>
      </c>
    </row>
    <row r="40" spans="2:30">
      <c r="U40" s="43">
        <f t="shared" ref="U40:AD40" si="25">_xlfn.IFS($H13&lt;0.0001,0,$H13&gt;0,($H13-$C13)/$D13)</f>
        <v>185</v>
      </c>
      <c r="V40" s="43">
        <f t="shared" si="25"/>
        <v>185</v>
      </c>
      <c r="W40" s="43">
        <f t="shared" si="25"/>
        <v>185</v>
      </c>
      <c r="X40" s="43">
        <f t="shared" si="25"/>
        <v>185</v>
      </c>
      <c r="Y40" s="43">
        <f t="shared" si="25"/>
        <v>185</v>
      </c>
      <c r="Z40" s="43">
        <f t="shared" si="25"/>
        <v>185</v>
      </c>
      <c r="AA40" s="43">
        <f t="shared" si="25"/>
        <v>185</v>
      </c>
      <c r="AB40" s="43">
        <f t="shared" si="25"/>
        <v>185</v>
      </c>
      <c r="AC40" s="43">
        <f t="shared" si="25"/>
        <v>185</v>
      </c>
      <c r="AD40" s="43">
        <f t="shared" si="25"/>
        <v>185</v>
      </c>
    </row>
    <row r="41" spans="2:30">
      <c r="U41" s="43">
        <f t="shared" ref="U41:AD41" si="26">_xlfn.IFS($H14&lt;0.0001,0,$H14&gt;0,($H14-$C14)/$D14)</f>
        <v>0</v>
      </c>
      <c r="V41" s="43">
        <f t="shared" si="26"/>
        <v>0</v>
      </c>
      <c r="W41" s="43">
        <f t="shared" si="26"/>
        <v>0</v>
      </c>
      <c r="X41" s="43">
        <f t="shared" si="26"/>
        <v>0</v>
      </c>
      <c r="Y41" s="43">
        <f t="shared" si="26"/>
        <v>0</v>
      </c>
      <c r="Z41" s="43">
        <f t="shared" si="26"/>
        <v>0</v>
      </c>
      <c r="AA41" s="43">
        <f t="shared" si="26"/>
        <v>0</v>
      </c>
      <c r="AB41" s="43">
        <f t="shared" si="26"/>
        <v>0</v>
      </c>
      <c r="AC41" s="43">
        <f t="shared" si="26"/>
        <v>0</v>
      </c>
      <c r="AD41" s="43">
        <f t="shared" si="26"/>
        <v>0</v>
      </c>
    </row>
    <row r="42" spans="2:30">
      <c r="U42" s="43">
        <f t="shared" ref="U42:AD42" si="27">_xlfn.IFS($H15&lt;0.0001,0,$H15&gt;0,($H15-$C15)/$D15)</f>
        <v>0</v>
      </c>
      <c r="V42" s="43">
        <f t="shared" si="27"/>
        <v>0</v>
      </c>
      <c r="W42" s="43">
        <f t="shared" si="27"/>
        <v>0</v>
      </c>
      <c r="X42" s="43">
        <f t="shared" si="27"/>
        <v>0</v>
      </c>
      <c r="Y42" s="43">
        <f t="shared" si="27"/>
        <v>0</v>
      </c>
      <c r="Z42" s="43">
        <f t="shared" si="27"/>
        <v>0</v>
      </c>
      <c r="AA42" s="43">
        <f t="shared" si="27"/>
        <v>0</v>
      </c>
      <c r="AB42" s="43">
        <f t="shared" si="27"/>
        <v>0</v>
      </c>
      <c r="AC42" s="43">
        <f t="shared" si="27"/>
        <v>0</v>
      </c>
      <c r="AD42" s="43">
        <f t="shared" si="27"/>
        <v>0</v>
      </c>
    </row>
    <row r="43" spans="2:30">
      <c r="U43" s="43"/>
      <c r="V43" s="43"/>
      <c r="W43" s="43"/>
      <c r="X43" s="43"/>
      <c r="Y43" s="43"/>
      <c r="Z43" s="43"/>
      <c r="AA43" s="43"/>
      <c r="AB43" s="43"/>
      <c r="AC43" s="43"/>
      <c r="AD43" s="43"/>
    </row>
    <row r="44" spans="2:30">
      <c r="U44" s="43"/>
      <c r="V44" s="43">
        <f t="shared" ref="V44:AD44" si="28">_xlfn.IFS($I4&lt;0.0001,0,$I4&gt;0,($I4-$C4)/$D4)</f>
        <v>0</v>
      </c>
      <c r="W44" s="43">
        <f t="shared" si="28"/>
        <v>0</v>
      </c>
      <c r="X44" s="43">
        <f t="shared" si="28"/>
        <v>0</v>
      </c>
      <c r="Y44" s="43">
        <f t="shared" si="28"/>
        <v>0</v>
      </c>
      <c r="Z44" s="43">
        <f t="shared" si="28"/>
        <v>0</v>
      </c>
      <c r="AA44" s="43">
        <f t="shared" si="28"/>
        <v>0</v>
      </c>
      <c r="AB44" s="43">
        <f t="shared" si="28"/>
        <v>0</v>
      </c>
      <c r="AC44" s="43">
        <f t="shared" si="28"/>
        <v>0</v>
      </c>
      <c r="AD44" s="43">
        <f t="shared" si="28"/>
        <v>0</v>
      </c>
    </row>
    <row r="45" spans="2:30">
      <c r="U45" s="43"/>
      <c r="V45" s="43">
        <f t="shared" ref="V45:AD45" si="29">_xlfn.IFS($I5&lt;0.0001,0,$I5&gt;0,($I5-$C5)/$D5)</f>
        <v>0</v>
      </c>
      <c r="W45" s="43">
        <f t="shared" si="29"/>
        <v>0</v>
      </c>
      <c r="X45" s="43">
        <f t="shared" si="29"/>
        <v>0</v>
      </c>
      <c r="Y45" s="43">
        <f t="shared" si="29"/>
        <v>0</v>
      </c>
      <c r="Z45" s="43">
        <f t="shared" si="29"/>
        <v>0</v>
      </c>
      <c r="AA45" s="43">
        <f t="shared" si="29"/>
        <v>0</v>
      </c>
      <c r="AB45" s="43">
        <f t="shared" si="29"/>
        <v>0</v>
      </c>
      <c r="AC45" s="43">
        <f t="shared" si="29"/>
        <v>0</v>
      </c>
      <c r="AD45" s="43">
        <f t="shared" si="29"/>
        <v>0</v>
      </c>
    </row>
    <row r="46" spans="2:30">
      <c r="U46" s="43"/>
      <c r="V46" s="43">
        <f t="shared" ref="V46:AD46" si="30">_xlfn.IFS($I6&lt;0.0001,0,$I6&gt;0,($I6-$C6)/$D6)</f>
        <v>0</v>
      </c>
      <c r="W46" s="43">
        <f t="shared" si="30"/>
        <v>0</v>
      </c>
      <c r="X46" s="43">
        <f t="shared" si="30"/>
        <v>0</v>
      </c>
      <c r="Y46" s="43">
        <f t="shared" si="30"/>
        <v>0</v>
      </c>
      <c r="Z46" s="43">
        <f t="shared" si="30"/>
        <v>0</v>
      </c>
      <c r="AA46" s="43">
        <f t="shared" si="30"/>
        <v>0</v>
      </c>
      <c r="AB46" s="43">
        <f t="shared" si="30"/>
        <v>0</v>
      </c>
      <c r="AC46" s="43">
        <f t="shared" si="30"/>
        <v>0</v>
      </c>
      <c r="AD46" s="43">
        <f t="shared" si="30"/>
        <v>0</v>
      </c>
    </row>
    <row r="47" spans="2:30">
      <c r="U47" s="43"/>
      <c r="V47" s="43">
        <f t="shared" ref="V47:AD47" si="31">_xlfn.IFS($I7&lt;0.0001,0,$I7&gt;0,($I7-$C7)/$D7)</f>
        <v>0</v>
      </c>
      <c r="W47" s="43">
        <f t="shared" si="31"/>
        <v>0</v>
      </c>
      <c r="X47" s="43">
        <f t="shared" si="31"/>
        <v>0</v>
      </c>
      <c r="Y47" s="43">
        <f t="shared" si="31"/>
        <v>0</v>
      </c>
      <c r="Z47" s="43">
        <f t="shared" si="31"/>
        <v>0</v>
      </c>
      <c r="AA47" s="43">
        <f t="shared" si="31"/>
        <v>0</v>
      </c>
      <c r="AB47" s="43">
        <f t="shared" si="31"/>
        <v>0</v>
      </c>
      <c r="AC47" s="43">
        <f t="shared" si="31"/>
        <v>0</v>
      </c>
      <c r="AD47" s="43">
        <f t="shared" si="31"/>
        <v>0</v>
      </c>
    </row>
    <row r="48" spans="2:30">
      <c r="U48" s="43"/>
      <c r="V48" s="43">
        <f t="shared" ref="V48:AD48" si="32">_xlfn.IFS($I8&lt;0.0001,0,$I8&gt;0,($I8-$C8)/$D8)</f>
        <v>0</v>
      </c>
      <c r="W48" s="43">
        <f t="shared" si="32"/>
        <v>0</v>
      </c>
      <c r="X48" s="43">
        <f t="shared" si="32"/>
        <v>0</v>
      </c>
      <c r="Y48" s="43">
        <f t="shared" si="32"/>
        <v>0</v>
      </c>
      <c r="Z48" s="43">
        <f t="shared" si="32"/>
        <v>0</v>
      </c>
      <c r="AA48" s="43">
        <f t="shared" si="32"/>
        <v>0</v>
      </c>
      <c r="AB48" s="43">
        <f t="shared" si="32"/>
        <v>0</v>
      </c>
      <c r="AC48" s="43">
        <f t="shared" si="32"/>
        <v>0</v>
      </c>
      <c r="AD48" s="43">
        <f t="shared" si="32"/>
        <v>0</v>
      </c>
    </row>
    <row r="49" spans="21:30">
      <c r="U49" s="43"/>
      <c r="V49" s="43">
        <f t="shared" ref="V49:AD49" si="33">_xlfn.IFS($I9&lt;0.0001,0,$I9&gt;0,($I9-$C9)/$D9)</f>
        <v>0</v>
      </c>
      <c r="W49" s="43">
        <f t="shared" si="33"/>
        <v>0</v>
      </c>
      <c r="X49" s="43">
        <f t="shared" si="33"/>
        <v>0</v>
      </c>
      <c r="Y49" s="43">
        <f t="shared" si="33"/>
        <v>0</v>
      </c>
      <c r="Z49" s="43">
        <f t="shared" si="33"/>
        <v>0</v>
      </c>
      <c r="AA49" s="43">
        <f t="shared" si="33"/>
        <v>0</v>
      </c>
      <c r="AB49" s="43">
        <f t="shared" si="33"/>
        <v>0</v>
      </c>
      <c r="AC49" s="43">
        <f t="shared" si="33"/>
        <v>0</v>
      </c>
      <c r="AD49" s="43">
        <f t="shared" si="33"/>
        <v>0</v>
      </c>
    </row>
    <row r="50" spans="21:30">
      <c r="U50" s="43"/>
      <c r="V50" s="43">
        <f t="shared" ref="V50:AD50" si="34">_xlfn.IFS($I10&lt;0.0001,0,$I10&gt;0,($I10-$C10)/$D10)</f>
        <v>0</v>
      </c>
      <c r="W50" s="43">
        <f t="shared" si="34"/>
        <v>0</v>
      </c>
      <c r="X50" s="43">
        <f t="shared" si="34"/>
        <v>0</v>
      </c>
      <c r="Y50" s="43">
        <f t="shared" si="34"/>
        <v>0</v>
      </c>
      <c r="Z50" s="43">
        <f t="shared" si="34"/>
        <v>0</v>
      </c>
      <c r="AA50" s="43">
        <f t="shared" si="34"/>
        <v>0</v>
      </c>
      <c r="AB50" s="43">
        <f t="shared" si="34"/>
        <v>0</v>
      </c>
      <c r="AC50" s="43">
        <f t="shared" si="34"/>
        <v>0</v>
      </c>
      <c r="AD50" s="43">
        <f t="shared" si="34"/>
        <v>0</v>
      </c>
    </row>
    <row r="51" spans="21:30">
      <c r="U51" s="43"/>
      <c r="V51" s="43">
        <f t="shared" ref="V51:AD51" si="35">_xlfn.IFS($I11&lt;0.0001,0,$I11&gt;0,($I11-$C11)/$D11)</f>
        <v>0</v>
      </c>
      <c r="W51" s="43">
        <f t="shared" si="35"/>
        <v>0</v>
      </c>
      <c r="X51" s="43">
        <f t="shared" si="35"/>
        <v>0</v>
      </c>
      <c r="Y51" s="43">
        <f t="shared" si="35"/>
        <v>0</v>
      </c>
      <c r="Z51" s="43">
        <f t="shared" si="35"/>
        <v>0</v>
      </c>
      <c r="AA51" s="43">
        <f t="shared" si="35"/>
        <v>0</v>
      </c>
      <c r="AB51" s="43">
        <f t="shared" si="35"/>
        <v>0</v>
      </c>
      <c r="AC51" s="43">
        <f t="shared" si="35"/>
        <v>0</v>
      </c>
      <c r="AD51" s="43">
        <f t="shared" si="35"/>
        <v>0</v>
      </c>
    </row>
    <row r="52" spans="21:30">
      <c r="U52" s="43"/>
      <c r="V52" s="43">
        <f t="shared" ref="V52:AD52" si="36">_xlfn.IFS($I12&lt;0.0001,0,$I12&gt;0,($I12-$C12)/$D12)</f>
        <v>0</v>
      </c>
      <c r="W52" s="43">
        <f t="shared" si="36"/>
        <v>0</v>
      </c>
      <c r="X52" s="43">
        <f t="shared" si="36"/>
        <v>0</v>
      </c>
      <c r="Y52" s="43">
        <f t="shared" si="36"/>
        <v>0</v>
      </c>
      <c r="Z52" s="43">
        <f t="shared" si="36"/>
        <v>0</v>
      </c>
      <c r="AA52" s="43">
        <f t="shared" si="36"/>
        <v>0</v>
      </c>
      <c r="AB52" s="43">
        <f t="shared" si="36"/>
        <v>0</v>
      </c>
      <c r="AC52" s="43">
        <f t="shared" si="36"/>
        <v>0</v>
      </c>
      <c r="AD52" s="43">
        <f t="shared" si="36"/>
        <v>0</v>
      </c>
    </row>
    <row r="53" spans="21:30">
      <c r="U53" s="43"/>
      <c r="V53" s="43">
        <f t="shared" ref="V53:AD53" si="37">_xlfn.IFS($I13&lt;0.0001,0,$I13&gt;0,($I13-$C13)/$D13)</f>
        <v>0</v>
      </c>
      <c r="W53" s="43">
        <f t="shared" si="37"/>
        <v>0</v>
      </c>
      <c r="X53" s="43">
        <f t="shared" si="37"/>
        <v>0</v>
      </c>
      <c r="Y53" s="43">
        <f t="shared" si="37"/>
        <v>0</v>
      </c>
      <c r="Z53" s="43">
        <f t="shared" si="37"/>
        <v>0</v>
      </c>
      <c r="AA53" s="43">
        <f t="shared" si="37"/>
        <v>0</v>
      </c>
      <c r="AB53" s="43">
        <f t="shared" si="37"/>
        <v>0</v>
      </c>
      <c r="AC53" s="43">
        <f t="shared" si="37"/>
        <v>0</v>
      </c>
      <c r="AD53" s="43">
        <f t="shared" si="37"/>
        <v>0</v>
      </c>
    </row>
    <row r="54" spans="21:30">
      <c r="U54" s="43"/>
      <c r="V54" s="43">
        <f t="shared" ref="V54:AD54" si="38">_xlfn.IFS($I14&lt;0.0001,0,$I14&gt;0,($I14-$C14)/$D14)</f>
        <v>0</v>
      </c>
      <c r="W54" s="43">
        <f t="shared" si="38"/>
        <v>0</v>
      </c>
      <c r="X54" s="43">
        <f t="shared" si="38"/>
        <v>0</v>
      </c>
      <c r="Y54" s="43">
        <f t="shared" si="38"/>
        <v>0</v>
      </c>
      <c r="Z54" s="43">
        <f t="shared" si="38"/>
        <v>0</v>
      </c>
      <c r="AA54" s="43">
        <f t="shared" si="38"/>
        <v>0</v>
      </c>
      <c r="AB54" s="43">
        <f t="shared" si="38"/>
        <v>0</v>
      </c>
      <c r="AC54" s="43">
        <f t="shared" si="38"/>
        <v>0</v>
      </c>
      <c r="AD54" s="43">
        <f t="shared" si="38"/>
        <v>0</v>
      </c>
    </row>
    <row r="55" spans="21:30">
      <c r="U55" s="43"/>
      <c r="V55" s="43">
        <f t="shared" ref="V55:AD55" si="39">_xlfn.IFS($I15&lt;0.0001,0,$I15&gt;0,($I15-$C15)/$D15)</f>
        <v>0</v>
      </c>
      <c r="W55" s="43">
        <f t="shared" si="39"/>
        <v>0</v>
      </c>
      <c r="X55" s="43">
        <f t="shared" si="39"/>
        <v>0</v>
      </c>
      <c r="Y55" s="43">
        <f t="shared" si="39"/>
        <v>0</v>
      </c>
      <c r="Z55" s="43">
        <f t="shared" si="39"/>
        <v>0</v>
      </c>
      <c r="AA55" s="43">
        <f t="shared" si="39"/>
        <v>0</v>
      </c>
      <c r="AB55" s="43">
        <f t="shared" si="39"/>
        <v>0</v>
      </c>
      <c r="AC55" s="43">
        <f t="shared" si="39"/>
        <v>0</v>
      </c>
      <c r="AD55" s="43">
        <f t="shared" si="39"/>
        <v>0</v>
      </c>
    </row>
    <row r="56" spans="21:30">
      <c r="U56" s="43"/>
      <c r="V56" s="43"/>
      <c r="W56" s="43"/>
      <c r="X56" s="43"/>
      <c r="Y56" s="43"/>
      <c r="Z56" s="43"/>
      <c r="AA56" s="43"/>
      <c r="AB56" s="43"/>
      <c r="AC56" s="43"/>
      <c r="AD56" s="43"/>
    </row>
    <row r="57" spans="21:30">
      <c r="U57" s="43"/>
      <c r="V57" s="43"/>
      <c r="W57" s="43">
        <f t="shared" ref="W57:AD68" si="40">_xlfn.IFS($J4&lt;0.0001,0,$J4&gt;0,($J4-$C4)/$D4)</f>
        <v>0</v>
      </c>
      <c r="X57" s="43">
        <f t="shared" si="40"/>
        <v>0</v>
      </c>
      <c r="Y57" s="43">
        <f t="shared" si="40"/>
        <v>0</v>
      </c>
      <c r="Z57" s="43">
        <f t="shared" si="40"/>
        <v>0</v>
      </c>
      <c r="AA57" s="43">
        <f t="shared" si="40"/>
        <v>0</v>
      </c>
      <c r="AB57" s="43">
        <f t="shared" si="40"/>
        <v>0</v>
      </c>
      <c r="AC57" s="43">
        <f t="shared" si="40"/>
        <v>0</v>
      </c>
      <c r="AD57" s="43">
        <f t="shared" si="40"/>
        <v>0</v>
      </c>
    </row>
    <row r="58" spans="21:30">
      <c r="U58" s="43"/>
      <c r="V58" s="43"/>
      <c r="W58" s="43">
        <f t="shared" si="40"/>
        <v>0</v>
      </c>
      <c r="X58" s="43">
        <f t="shared" si="40"/>
        <v>0</v>
      </c>
      <c r="Y58" s="43">
        <f t="shared" si="40"/>
        <v>0</v>
      </c>
      <c r="Z58" s="43">
        <f t="shared" si="40"/>
        <v>0</v>
      </c>
      <c r="AA58" s="43">
        <f t="shared" si="40"/>
        <v>0</v>
      </c>
      <c r="AB58" s="43">
        <f t="shared" si="40"/>
        <v>0</v>
      </c>
      <c r="AC58" s="43">
        <f t="shared" si="40"/>
        <v>0</v>
      </c>
      <c r="AD58" s="43">
        <f t="shared" si="40"/>
        <v>0</v>
      </c>
    </row>
    <row r="59" spans="21:30">
      <c r="U59" s="43"/>
      <c r="V59" s="43"/>
      <c r="W59" s="43">
        <f t="shared" si="40"/>
        <v>0</v>
      </c>
      <c r="X59" s="43">
        <f t="shared" si="40"/>
        <v>0</v>
      </c>
      <c r="Y59" s="43">
        <f t="shared" si="40"/>
        <v>0</v>
      </c>
      <c r="Z59" s="43">
        <f t="shared" si="40"/>
        <v>0</v>
      </c>
      <c r="AA59" s="43">
        <f t="shared" si="40"/>
        <v>0</v>
      </c>
      <c r="AB59" s="43">
        <f t="shared" si="40"/>
        <v>0</v>
      </c>
      <c r="AC59" s="43">
        <f t="shared" si="40"/>
        <v>0</v>
      </c>
      <c r="AD59" s="43">
        <f t="shared" si="40"/>
        <v>0</v>
      </c>
    </row>
    <row r="60" spans="21:30">
      <c r="U60" s="43"/>
      <c r="V60" s="43"/>
      <c r="W60" s="43">
        <f t="shared" si="40"/>
        <v>0</v>
      </c>
      <c r="X60" s="43">
        <f t="shared" si="40"/>
        <v>0</v>
      </c>
      <c r="Y60" s="43">
        <f t="shared" si="40"/>
        <v>0</v>
      </c>
      <c r="Z60" s="43">
        <f t="shared" si="40"/>
        <v>0</v>
      </c>
      <c r="AA60" s="43">
        <f t="shared" si="40"/>
        <v>0</v>
      </c>
      <c r="AB60" s="43">
        <f t="shared" si="40"/>
        <v>0</v>
      </c>
      <c r="AC60" s="43">
        <f t="shared" si="40"/>
        <v>0</v>
      </c>
      <c r="AD60" s="43">
        <f t="shared" si="40"/>
        <v>0</v>
      </c>
    </row>
    <row r="61" spans="21:30">
      <c r="U61" s="43"/>
      <c r="V61" s="43"/>
      <c r="W61" s="43">
        <f t="shared" si="40"/>
        <v>0</v>
      </c>
      <c r="X61" s="43">
        <f t="shared" si="40"/>
        <v>0</v>
      </c>
      <c r="Y61" s="43">
        <f t="shared" si="40"/>
        <v>0</v>
      </c>
      <c r="Z61" s="43">
        <f t="shared" si="40"/>
        <v>0</v>
      </c>
      <c r="AA61" s="43">
        <f t="shared" si="40"/>
        <v>0</v>
      </c>
      <c r="AB61" s="43">
        <f t="shared" si="40"/>
        <v>0</v>
      </c>
      <c r="AC61" s="43">
        <f t="shared" si="40"/>
        <v>0</v>
      </c>
      <c r="AD61" s="43">
        <f t="shared" si="40"/>
        <v>0</v>
      </c>
    </row>
    <row r="62" spans="21:30">
      <c r="U62" s="43"/>
      <c r="V62" s="43"/>
      <c r="W62" s="43">
        <f t="shared" si="40"/>
        <v>0</v>
      </c>
      <c r="X62" s="43">
        <f t="shared" si="40"/>
        <v>0</v>
      </c>
      <c r="Y62" s="43">
        <f t="shared" si="40"/>
        <v>0</v>
      </c>
      <c r="Z62" s="43">
        <f t="shared" si="40"/>
        <v>0</v>
      </c>
      <c r="AA62" s="43">
        <f t="shared" si="40"/>
        <v>0</v>
      </c>
      <c r="AB62" s="43">
        <f t="shared" si="40"/>
        <v>0</v>
      </c>
      <c r="AC62" s="43">
        <f t="shared" si="40"/>
        <v>0</v>
      </c>
      <c r="AD62" s="43">
        <f t="shared" si="40"/>
        <v>0</v>
      </c>
    </row>
    <row r="63" spans="21:30">
      <c r="U63" s="43"/>
      <c r="V63" s="43"/>
      <c r="W63" s="43">
        <f t="shared" si="40"/>
        <v>0</v>
      </c>
      <c r="X63" s="43">
        <f t="shared" si="40"/>
        <v>0</v>
      </c>
      <c r="Y63" s="43">
        <f t="shared" si="40"/>
        <v>0</v>
      </c>
      <c r="Z63" s="43">
        <f t="shared" si="40"/>
        <v>0</v>
      </c>
      <c r="AA63" s="43">
        <f t="shared" si="40"/>
        <v>0</v>
      </c>
      <c r="AB63" s="43">
        <f t="shared" si="40"/>
        <v>0</v>
      </c>
      <c r="AC63" s="43">
        <f t="shared" si="40"/>
        <v>0</v>
      </c>
      <c r="AD63" s="43">
        <f t="shared" si="40"/>
        <v>0</v>
      </c>
    </row>
    <row r="64" spans="21:30">
      <c r="U64" s="43"/>
      <c r="V64" s="43"/>
      <c r="W64" s="43">
        <f t="shared" si="40"/>
        <v>0</v>
      </c>
      <c r="X64" s="43">
        <f t="shared" si="40"/>
        <v>0</v>
      </c>
      <c r="Y64" s="43">
        <f t="shared" si="40"/>
        <v>0</v>
      </c>
      <c r="Z64" s="43">
        <f t="shared" si="40"/>
        <v>0</v>
      </c>
      <c r="AA64" s="43">
        <f t="shared" si="40"/>
        <v>0</v>
      </c>
      <c r="AB64" s="43">
        <f t="shared" si="40"/>
        <v>0</v>
      </c>
      <c r="AC64" s="43">
        <f t="shared" si="40"/>
        <v>0</v>
      </c>
      <c r="AD64" s="43">
        <f t="shared" si="40"/>
        <v>0</v>
      </c>
    </row>
    <row r="65" spans="21:30">
      <c r="U65" s="43"/>
      <c r="V65" s="43"/>
      <c r="W65" s="43">
        <f t="shared" si="40"/>
        <v>0</v>
      </c>
      <c r="X65" s="43">
        <f t="shared" si="40"/>
        <v>0</v>
      </c>
      <c r="Y65" s="43">
        <f t="shared" si="40"/>
        <v>0</v>
      </c>
      <c r="Z65" s="43">
        <f t="shared" si="40"/>
        <v>0</v>
      </c>
      <c r="AA65" s="43">
        <f t="shared" si="40"/>
        <v>0</v>
      </c>
      <c r="AB65" s="43">
        <f t="shared" si="40"/>
        <v>0</v>
      </c>
      <c r="AC65" s="43">
        <f t="shared" si="40"/>
        <v>0</v>
      </c>
      <c r="AD65" s="43">
        <f t="shared" si="40"/>
        <v>0</v>
      </c>
    </row>
    <row r="66" spans="21:30">
      <c r="U66" s="43"/>
      <c r="V66" s="43"/>
      <c r="W66" s="43">
        <f t="shared" si="40"/>
        <v>0</v>
      </c>
      <c r="X66" s="43">
        <f t="shared" si="40"/>
        <v>0</v>
      </c>
      <c r="Y66" s="43">
        <f t="shared" si="40"/>
        <v>0</v>
      </c>
      <c r="Z66" s="43">
        <f t="shared" si="40"/>
        <v>0</v>
      </c>
      <c r="AA66" s="43">
        <f t="shared" si="40"/>
        <v>0</v>
      </c>
      <c r="AB66" s="43">
        <f t="shared" si="40"/>
        <v>0</v>
      </c>
      <c r="AC66" s="43">
        <f t="shared" si="40"/>
        <v>0</v>
      </c>
      <c r="AD66" s="43">
        <f t="shared" si="40"/>
        <v>0</v>
      </c>
    </row>
    <row r="67" spans="21:30">
      <c r="U67" s="43"/>
      <c r="V67" s="43"/>
      <c r="W67" s="43">
        <f t="shared" si="40"/>
        <v>0</v>
      </c>
      <c r="X67" s="43">
        <f t="shared" si="40"/>
        <v>0</v>
      </c>
      <c r="Y67" s="43">
        <f t="shared" si="40"/>
        <v>0</v>
      </c>
      <c r="Z67" s="43">
        <f t="shared" si="40"/>
        <v>0</v>
      </c>
      <c r="AA67" s="43">
        <f t="shared" si="40"/>
        <v>0</v>
      </c>
      <c r="AB67" s="43">
        <f t="shared" si="40"/>
        <v>0</v>
      </c>
      <c r="AC67" s="43">
        <f t="shared" si="40"/>
        <v>0</v>
      </c>
      <c r="AD67" s="43">
        <f t="shared" si="40"/>
        <v>0</v>
      </c>
    </row>
    <row r="68" spans="21:30">
      <c r="U68" s="43"/>
      <c r="V68" s="43"/>
      <c r="W68" s="43">
        <f t="shared" si="40"/>
        <v>0</v>
      </c>
      <c r="X68" s="43">
        <f t="shared" si="40"/>
        <v>0</v>
      </c>
      <c r="Y68" s="43">
        <f t="shared" si="40"/>
        <v>0</v>
      </c>
      <c r="Z68" s="43">
        <f t="shared" si="40"/>
        <v>0</v>
      </c>
      <c r="AA68" s="43">
        <f t="shared" si="40"/>
        <v>0</v>
      </c>
      <c r="AB68" s="43">
        <f t="shared" si="40"/>
        <v>0</v>
      </c>
      <c r="AC68" s="43">
        <f t="shared" si="40"/>
        <v>0</v>
      </c>
      <c r="AD68" s="43">
        <f t="shared" si="40"/>
        <v>0</v>
      </c>
    </row>
    <row r="69" spans="21:30">
      <c r="U69" s="43"/>
      <c r="V69" s="43"/>
      <c r="W69" s="43"/>
      <c r="X69" s="43"/>
      <c r="Y69" s="43"/>
      <c r="Z69" s="43"/>
      <c r="AA69" s="43"/>
      <c r="AB69" s="43"/>
      <c r="AC69" s="43"/>
      <c r="AD69" s="43"/>
    </row>
    <row r="70" spans="21:30">
      <c r="U70" s="43"/>
      <c r="V70" s="43"/>
      <c r="W70" s="43"/>
      <c r="X70" s="43">
        <f t="shared" ref="X70:AD81" si="41">_xlfn.IFS($K4&lt;0.0001,0,$K4&gt;0,($K4-$C4)/$D4)</f>
        <v>0</v>
      </c>
      <c r="Y70" s="43">
        <f t="shared" si="41"/>
        <v>0</v>
      </c>
      <c r="Z70" s="43">
        <f t="shared" si="41"/>
        <v>0</v>
      </c>
      <c r="AA70" s="43">
        <f t="shared" si="41"/>
        <v>0</v>
      </c>
      <c r="AB70" s="43">
        <f t="shared" si="41"/>
        <v>0</v>
      </c>
      <c r="AC70" s="43">
        <f t="shared" si="41"/>
        <v>0</v>
      </c>
      <c r="AD70" s="43">
        <f t="shared" si="41"/>
        <v>0</v>
      </c>
    </row>
    <row r="71" spans="21:30">
      <c r="U71" s="43"/>
      <c r="V71" s="43"/>
      <c r="W71" s="43"/>
      <c r="X71" s="43">
        <f t="shared" si="41"/>
        <v>0</v>
      </c>
      <c r="Y71" s="43">
        <f t="shared" si="41"/>
        <v>0</v>
      </c>
      <c r="Z71" s="43">
        <f t="shared" si="41"/>
        <v>0</v>
      </c>
      <c r="AA71" s="43">
        <f t="shared" si="41"/>
        <v>0</v>
      </c>
      <c r="AB71" s="43">
        <f t="shared" si="41"/>
        <v>0</v>
      </c>
      <c r="AC71" s="43">
        <f t="shared" si="41"/>
        <v>0</v>
      </c>
      <c r="AD71" s="43">
        <f t="shared" si="41"/>
        <v>0</v>
      </c>
    </row>
    <row r="72" spans="21:30">
      <c r="U72" s="43"/>
      <c r="V72" s="43"/>
      <c r="W72" s="43"/>
      <c r="X72" s="43">
        <f t="shared" si="41"/>
        <v>0</v>
      </c>
      <c r="Y72" s="43">
        <f t="shared" si="41"/>
        <v>0</v>
      </c>
      <c r="Z72" s="43">
        <f t="shared" si="41"/>
        <v>0</v>
      </c>
      <c r="AA72" s="43">
        <f t="shared" si="41"/>
        <v>0</v>
      </c>
      <c r="AB72" s="43">
        <f t="shared" si="41"/>
        <v>0</v>
      </c>
      <c r="AC72" s="43">
        <f t="shared" si="41"/>
        <v>0</v>
      </c>
      <c r="AD72" s="43">
        <f t="shared" si="41"/>
        <v>0</v>
      </c>
    </row>
    <row r="73" spans="21:30">
      <c r="U73" s="43"/>
      <c r="V73" s="43"/>
      <c r="W73" s="43"/>
      <c r="X73" s="43">
        <f t="shared" si="41"/>
        <v>0</v>
      </c>
      <c r="Y73" s="43">
        <f t="shared" si="41"/>
        <v>0</v>
      </c>
      <c r="Z73" s="43">
        <f t="shared" si="41"/>
        <v>0</v>
      </c>
      <c r="AA73" s="43">
        <f t="shared" si="41"/>
        <v>0</v>
      </c>
      <c r="AB73" s="43">
        <f t="shared" si="41"/>
        <v>0</v>
      </c>
      <c r="AC73" s="43">
        <f t="shared" si="41"/>
        <v>0</v>
      </c>
      <c r="AD73" s="43">
        <f t="shared" si="41"/>
        <v>0</v>
      </c>
    </row>
    <row r="74" spans="21:30">
      <c r="U74" s="43"/>
      <c r="V74" s="43"/>
      <c r="W74" s="43"/>
      <c r="X74" s="43">
        <f t="shared" si="41"/>
        <v>0</v>
      </c>
      <c r="Y74" s="43">
        <f t="shared" si="41"/>
        <v>0</v>
      </c>
      <c r="Z74" s="43">
        <f t="shared" si="41"/>
        <v>0</v>
      </c>
      <c r="AA74" s="43">
        <f t="shared" si="41"/>
        <v>0</v>
      </c>
      <c r="AB74" s="43">
        <f t="shared" si="41"/>
        <v>0</v>
      </c>
      <c r="AC74" s="43">
        <f t="shared" si="41"/>
        <v>0</v>
      </c>
      <c r="AD74" s="43">
        <f t="shared" si="41"/>
        <v>0</v>
      </c>
    </row>
    <row r="75" spans="21:30">
      <c r="U75" s="43"/>
      <c r="V75" s="43"/>
      <c r="W75" s="43"/>
      <c r="X75" s="43">
        <f t="shared" si="41"/>
        <v>0</v>
      </c>
      <c r="Y75" s="43">
        <f t="shared" si="41"/>
        <v>0</v>
      </c>
      <c r="Z75" s="43">
        <f t="shared" si="41"/>
        <v>0</v>
      </c>
      <c r="AA75" s="43">
        <f t="shared" si="41"/>
        <v>0</v>
      </c>
      <c r="AB75" s="43">
        <f t="shared" si="41"/>
        <v>0</v>
      </c>
      <c r="AC75" s="43">
        <f t="shared" si="41"/>
        <v>0</v>
      </c>
      <c r="AD75" s="43">
        <f t="shared" si="41"/>
        <v>0</v>
      </c>
    </row>
    <row r="76" spans="21:30">
      <c r="U76" s="43"/>
      <c r="V76" s="43"/>
      <c r="W76" s="43"/>
      <c r="X76" s="43">
        <f t="shared" si="41"/>
        <v>0</v>
      </c>
      <c r="Y76" s="43">
        <f t="shared" si="41"/>
        <v>0</v>
      </c>
      <c r="Z76" s="43">
        <f t="shared" si="41"/>
        <v>0</v>
      </c>
      <c r="AA76" s="43">
        <f t="shared" si="41"/>
        <v>0</v>
      </c>
      <c r="AB76" s="43">
        <f t="shared" si="41"/>
        <v>0</v>
      </c>
      <c r="AC76" s="43">
        <f t="shared" si="41"/>
        <v>0</v>
      </c>
      <c r="AD76" s="43">
        <f t="shared" si="41"/>
        <v>0</v>
      </c>
    </row>
    <row r="77" spans="21:30">
      <c r="U77" s="43"/>
      <c r="V77" s="43"/>
      <c r="W77" s="43"/>
      <c r="X77" s="43">
        <f t="shared" si="41"/>
        <v>0</v>
      </c>
      <c r="Y77" s="43">
        <f t="shared" si="41"/>
        <v>0</v>
      </c>
      <c r="Z77" s="43">
        <f t="shared" si="41"/>
        <v>0</v>
      </c>
      <c r="AA77" s="43">
        <f t="shared" si="41"/>
        <v>0</v>
      </c>
      <c r="AB77" s="43">
        <f t="shared" si="41"/>
        <v>0</v>
      </c>
      <c r="AC77" s="43">
        <f t="shared" si="41"/>
        <v>0</v>
      </c>
      <c r="AD77" s="43">
        <f t="shared" si="41"/>
        <v>0</v>
      </c>
    </row>
    <row r="78" spans="21:30">
      <c r="U78" s="43"/>
      <c r="V78" s="43"/>
      <c r="W78" s="43"/>
      <c r="X78" s="43">
        <f t="shared" si="41"/>
        <v>0</v>
      </c>
      <c r="Y78" s="43">
        <f t="shared" si="41"/>
        <v>0</v>
      </c>
      <c r="Z78" s="43">
        <f t="shared" si="41"/>
        <v>0</v>
      </c>
      <c r="AA78" s="43">
        <f t="shared" si="41"/>
        <v>0</v>
      </c>
      <c r="AB78" s="43">
        <f t="shared" si="41"/>
        <v>0</v>
      </c>
      <c r="AC78" s="43">
        <f t="shared" si="41"/>
        <v>0</v>
      </c>
      <c r="AD78" s="43">
        <f t="shared" si="41"/>
        <v>0</v>
      </c>
    </row>
    <row r="79" spans="21:30">
      <c r="U79" s="43"/>
      <c r="V79" s="43"/>
      <c r="W79" s="43"/>
      <c r="X79" s="43">
        <f t="shared" si="41"/>
        <v>0</v>
      </c>
      <c r="Y79" s="43">
        <f t="shared" si="41"/>
        <v>0</v>
      </c>
      <c r="Z79" s="43">
        <f t="shared" si="41"/>
        <v>0</v>
      </c>
      <c r="AA79" s="43">
        <f t="shared" si="41"/>
        <v>0</v>
      </c>
      <c r="AB79" s="43">
        <f t="shared" si="41"/>
        <v>0</v>
      </c>
      <c r="AC79" s="43">
        <f t="shared" si="41"/>
        <v>0</v>
      </c>
      <c r="AD79" s="43">
        <f t="shared" si="41"/>
        <v>0</v>
      </c>
    </row>
    <row r="80" spans="21:30">
      <c r="U80" s="43"/>
      <c r="V80" s="43"/>
      <c r="W80" s="43"/>
      <c r="X80" s="43">
        <f t="shared" si="41"/>
        <v>0</v>
      </c>
      <c r="Y80" s="43">
        <f t="shared" si="41"/>
        <v>0</v>
      </c>
      <c r="Z80" s="43">
        <f t="shared" si="41"/>
        <v>0</v>
      </c>
      <c r="AA80" s="43">
        <f t="shared" si="41"/>
        <v>0</v>
      </c>
      <c r="AB80" s="43">
        <f t="shared" si="41"/>
        <v>0</v>
      </c>
      <c r="AC80" s="43">
        <f t="shared" si="41"/>
        <v>0</v>
      </c>
      <c r="AD80" s="43">
        <f t="shared" si="41"/>
        <v>0</v>
      </c>
    </row>
    <row r="81" spans="21:30">
      <c r="U81" s="43"/>
      <c r="V81" s="43"/>
      <c r="W81" s="43"/>
      <c r="X81" s="43">
        <f t="shared" si="41"/>
        <v>0</v>
      </c>
      <c r="Y81" s="43">
        <f t="shared" si="41"/>
        <v>0</v>
      </c>
      <c r="Z81" s="43">
        <f t="shared" si="41"/>
        <v>0</v>
      </c>
      <c r="AA81" s="43">
        <f t="shared" si="41"/>
        <v>0</v>
      </c>
      <c r="AB81" s="43">
        <f t="shared" si="41"/>
        <v>0</v>
      </c>
      <c r="AC81" s="43">
        <f t="shared" si="41"/>
        <v>0</v>
      </c>
      <c r="AD81" s="43">
        <f t="shared" si="41"/>
        <v>0</v>
      </c>
    </row>
    <row r="82" spans="21:30">
      <c r="U82" s="43"/>
      <c r="V82" s="43"/>
      <c r="W82" s="43"/>
      <c r="X82" s="43"/>
      <c r="Y82" s="43"/>
      <c r="Z82" s="43"/>
      <c r="AA82" s="43"/>
      <c r="AB82" s="43"/>
      <c r="AC82" s="43"/>
      <c r="AD82" s="43"/>
    </row>
    <row r="83" spans="21:30">
      <c r="U83" s="43"/>
      <c r="V83" s="43"/>
      <c r="W83" s="43"/>
      <c r="X83" s="43"/>
      <c r="Y83" s="43">
        <f t="shared" ref="Y83:AD94" si="42">_xlfn.IFS($L4&lt;0.0001,0,$L4&gt;0,($L4-$C4)/$D4)</f>
        <v>0</v>
      </c>
      <c r="Z83" s="43">
        <f t="shared" si="42"/>
        <v>0</v>
      </c>
      <c r="AA83" s="43">
        <f t="shared" si="42"/>
        <v>0</v>
      </c>
      <c r="AB83" s="43">
        <f t="shared" si="42"/>
        <v>0</v>
      </c>
      <c r="AC83" s="43">
        <f t="shared" si="42"/>
        <v>0</v>
      </c>
      <c r="AD83" s="43">
        <f t="shared" si="42"/>
        <v>0</v>
      </c>
    </row>
    <row r="84" spans="21:30">
      <c r="U84" s="43"/>
      <c r="V84" s="43"/>
      <c r="W84" s="43"/>
      <c r="X84" s="43"/>
      <c r="Y84" s="43">
        <f t="shared" si="42"/>
        <v>0</v>
      </c>
      <c r="Z84" s="43">
        <f t="shared" si="42"/>
        <v>0</v>
      </c>
      <c r="AA84" s="43">
        <f t="shared" si="42"/>
        <v>0</v>
      </c>
      <c r="AB84" s="43">
        <f t="shared" si="42"/>
        <v>0</v>
      </c>
      <c r="AC84" s="43">
        <f t="shared" si="42"/>
        <v>0</v>
      </c>
      <c r="AD84" s="43">
        <f t="shared" si="42"/>
        <v>0</v>
      </c>
    </row>
    <row r="85" spans="21:30">
      <c r="U85" s="43"/>
      <c r="V85" s="43"/>
      <c r="W85" s="43"/>
      <c r="X85" s="43"/>
      <c r="Y85" s="43">
        <f t="shared" si="42"/>
        <v>0</v>
      </c>
      <c r="Z85" s="43">
        <f t="shared" si="42"/>
        <v>0</v>
      </c>
      <c r="AA85" s="43">
        <f t="shared" si="42"/>
        <v>0</v>
      </c>
      <c r="AB85" s="43">
        <f t="shared" si="42"/>
        <v>0</v>
      </c>
      <c r="AC85" s="43">
        <f t="shared" si="42"/>
        <v>0</v>
      </c>
      <c r="AD85" s="43">
        <f t="shared" si="42"/>
        <v>0</v>
      </c>
    </row>
    <row r="86" spans="21:30">
      <c r="U86" s="43"/>
      <c r="V86" s="43"/>
      <c r="W86" s="43"/>
      <c r="X86" s="43"/>
      <c r="Y86" s="43">
        <f t="shared" si="42"/>
        <v>0</v>
      </c>
      <c r="Z86" s="43">
        <f t="shared" si="42"/>
        <v>0</v>
      </c>
      <c r="AA86" s="43">
        <f t="shared" si="42"/>
        <v>0</v>
      </c>
      <c r="AB86" s="43">
        <f t="shared" si="42"/>
        <v>0</v>
      </c>
      <c r="AC86" s="43">
        <f t="shared" si="42"/>
        <v>0</v>
      </c>
      <c r="AD86" s="43">
        <f t="shared" si="42"/>
        <v>0</v>
      </c>
    </row>
    <row r="87" spans="21:30">
      <c r="U87" s="43"/>
      <c r="V87" s="43"/>
      <c r="W87" s="43"/>
      <c r="X87" s="43"/>
      <c r="Y87" s="43">
        <f t="shared" si="42"/>
        <v>0</v>
      </c>
      <c r="Z87" s="43">
        <f t="shared" si="42"/>
        <v>0</v>
      </c>
      <c r="AA87" s="43">
        <f t="shared" si="42"/>
        <v>0</v>
      </c>
      <c r="AB87" s="43">
        <f t="shared" si="42"/>
        <v>0</v>
      </c>
      <c r="AC87" s="43">
        <f t="shared" si="42"/>
        <v>0</v>
      </c>
      <c r="AD87" s="43">
        <f t="shared" si="42"/>
        <v>0</v>
      </c>
    </row>
    <row r="88" spans="21:30">
      <c r="U88" s="43"/>
      <c r="V88" s="43"/>
      <c r="W88" s="43"/>
      <c r="X88" s="43"/>
      <c r="Y88" s="43">
        <f t="shared" si="42"/>
        <v>0</v>
      </c>
      <c r="Z88" s="43">
        <f t="shared" si="42"/>
        <v>0</v>
      </c>
      <c r="AA88" s="43">
        <f t="shared" si="42"/>
        <v>0</v>
      </c>
      <c r="AB88" s="43">
        <f t="shared" si="42"/>
        <v>0</v>
      </c>
      <c r="AC88" s="43">
        <f t="shared" si="42"/>
        <v>0</v>
      </c>
      <c r="AD88" s="43">
        <f t="shared" si="42"/>
        <v>0</v>
      </c>
    </row>
    <row r="89" spans="21:30">
      <c r="U89" s="43"/>
      <c r="V89" s="43"/>
      <c r="W89" s="43"/>
      <c r="X89" s="43"/>
      <c r="Y89" s="43">
        <f t="shared" si="42"/>
        <v>0</v>
      </c>
      <c r="Z89" s="43">
        <f t="shared" si="42"/>
        <v>0</v>
      </c>
      <c r="AA89" s="43">
        <f t="shared" si="42"/>
        <v>0</v>
      </c>
      <c r="AB89" s="43">
        <f t="shared" si="42"/>
        <v>0</v>
      </c>
      <c r="AC89" s="43">
        <f t="shared" si="42"/>
        <v>0</v>
      </c>
      <c r="AD89" s="43">
        <f t="shared" si="42"/>
        <v>0</v>
      </c>
    </row>
    <row r="90" spans="21:30">
      <c r="U90" s="43"/>
      <c r="V90" s="43"/>
      <c r="W90" s="43"/>
      <c r="X90" s="43"/>
      <c r="Y90" s="43">
        <f t="shared" si="42"/>
        <v>0</v>
      </c>
      <c r="Z90" s="43">
        <f t="shared" si="42"/>
        <v>0</v>
      </c>
      <c r="AA90" s="43">
        <f t="shared" si="42"/>
        <v>0</v>
      </c>
      <c r="AB90" s="43">
        <f t="shared" si="42"/>
        <v>0</v>
      </c>
      <c r="AC90" s="43">
        <f t="shared" si="42"/>
        <v>0</v>
      </c>
      <c r="AD90" s="43">
        <f t="shared" si="42"/>
        <v>0</v>
      </c>
    </row>
    <row r="91" spans="21:30">
      <c r="U91" s="43"/>
      <c r="V91" s="43"/>
      <c r="W91" s="43"/>
      <c r="X91" s="43"/>
      <c r="Y91" s="43">
        <f t="shared" si="42"/>
        <v>0</v>
      </c>
      <c r="Z91" s="43">
        <f t="shared" si="42"/>
        <v>0</v>
      </c>
      <c r="AA91" s="43">
        <f t="shared" si="42"/>
        <v>0</v>
      </c>
      <c r="AB91" s="43">
        <f t="shared" si="42"/>
        <v>0</v>
      </c>
      <c r="AC91" s="43">
        <f t="shared" si="42"/>
        <v>0</v>
      </c>
      <c r="AD91" s="43">
        <f t="shared" si="42"/>
        <v>0</v>
      </c>
    </row>
    <row r="92" spans="21:30">
      <c r="U92" s="43"/>
      <c r="V92" s="43"/>
      <c r="W92" s="43"/>
      <c r="X92" s="43"/>
      <c r="Y92" s="43">
        <f t="shared" si="42"/>
        <v>0</v>
      </c>
      <c r="Z92" s="43">
        <f t="shared" si="42"/>
        <v>0</v>
      </c>
      <c r="AA92" s="43">
        <f t="shared" si="42"/>
        <v>0</v>
      </c>
      <c r="AB92" s="43">
        <f t="shared" si="42"/>
        <v>0</v>
      </c>
      <c r="AC92" s="43">
        <f t="shared" si="42"/>
        <v>0</v>
      </c>
      <c r="AD92" s="43">
        <f t="shared" si="42"/>
        <v>0</v>
      </c>
    </row>
    <row r="93" spans="21:30">
      <c r="U93" s="43"/>
      <c r="V93" s="43"/>
      <c r="W93" s="43"/>
      <c r="X93" s="43"/>
      <c r="Y93" s="43">
        <f t="shared" si="42"/>
        <v>0</v>
      </c>
      <c r="Z93" s="43">
        <f t="shared" si="42"/>
        <v>0</v>
      </c>
      <c r="AA93" s="43">
        <f t="shared" si="42"/>
        <v>0</v>
      </c>
      <c r="AB93" s="43">
        <f t="shared" si="42"/>
        <v>0</v>
      </c>
      <c r="AC93" s="43">
        <f t="shared" si="42"/>
        <v>0</v>
      </c>
      <c r="AD93" s="43">
        <f t="shared" si="42"/>
        <v>0</v>
      </c>
    </row>
    <row r="94" spans="21:30">
      <c r="U94" s="43"/>
      <c r="V94" s="43"/>
      <c r="W94" s="43"/>
      <c r="X94" s="43"/>
      <c r="Y94" s="43">
        <f t="shared" si="42"/>
        <v>0</v>
      </c>
      <c r="Z94" s="43">
        <f t="shared" si="42"/>
        <v>0</v>
      </c>
      <c r="AA94" s="43">
        <f t="shared" si="42"/>
        <v>0</v>
      </c>
      <c r="AB94" s="43">
        <f t="shared" si="42"/>
        <v>0</v>
      </c>
      <c r="AC94" s="43">
        <f t="shared" si="42"/>
        <v>0</v>
      </c>
      <c r="AD94" s="43">
        <f t="shared" si="42"/>
        <v>0</v>
      </c>
    </row>
    <row r="95" spans="21:30">
      <c r="U95" s="43"/>
      <c r="V95" s="43"/>
      <c r="W95" s="43"/>
      <c r="X95" s="43"/>
      <c r="Y95" s="43"/>
      <c r="Z95" s="43"/>
      <c r="AA95" s="43"/>
      <c r="AB95" s="43"/>
      <c r="AC95" s="43"/>
      <c r="AD95" s="43"/>
    </row>
    <row r="96" spans="21:30">
      <c r="U96" s="43"/>
      <c r="V96" s="43"/>
      <c r="W96" s="43"/>
      <c r="X96" s="43"/>
      <c r="Y96" s="43"/>
      <c r="Z96" s="43">
        <f t="shared" ref="Z96:AD107" si="43">_xlfn.IFS($M4&lt;0.0001,0,$M4&gt;0,($M4-$C4)/$D4)</f>
        <v>0</v>
      </c>
      <c r="AA96" s="43">
        <f t="shared" si="43"/>
        <v>0</v>
      </c>
      <c r="AB96" s="43">
        <f t="shared" si="43"/>
        <v>0</v>
      </c>
      <c r="AC96" s="43">
        <f t="shared" si="43"/>
        <v>0</v>
      </c>
      <c r="AD96" s="43">
        <f t="shared" si="43"/>
        <v>0</v>
      </c>
    </row>
    <row r="97" spans="21:30">
      <c r="U97" s="43"/>
      <c r="V97" s="43"/>
      <c r="W97" s="43"/>
      <c r="X97" s="43"/>
      <c r="Y97" s="43"/>
      <c r="Z97" s="43">
        <f t="shared" si="43"/>
        <v>0</v>
      </c>
      <c r="AA97" s="43">
        <f t="shared" si="43"/>
        <v>0</v>
      </c>
      <c r="AB97" s="43">
        <f t="shared" si="43"/>
        <v>0</v>
      </c>
      <c r="AC97" s="43">
        <f t="shared" si="43"/>
        <v>0</v>
      </c>
      <c r="AD97" s="43">
        <f t="shared" si="43"/>
        <v>0</v>
      </c>
    </row>
    <row r="98" spans="21:30">
      <c r="U98" s="43"/>
      <c r="V98" s="43"/>
      <c r="W98" s="43"/>
      <c r="X98" s="43"/>
      <c r="Y98" s="43"/>
      <c r="Z98" s="43">
        <f t="shared" si="43"/>
        <v>0</v>
      </c>
      <c r="AA98" s="43">
        <f t="shared" si="43"/>
        <v>0</v>
      </c>
      <c r="AB98" s="43">
        <f t="shared" si="43"/>
        <v>0</v>
      </c>
      <c r="AC98" s="43">
        <f t="shared" si="43"/>
        <v>0</v>
      </c>
      <c r="AD98" s="43">
        <f t="shared" si="43"/>
        <v>0</v>
      </c>
    </row>
    <row r="99" spans="21:30">
      <c r="U99" s="43"/>
      <c r="V99" s="43"/>
      <c r="W99" s="43"/>
      <c r="X99" s="43"/>
      <c r="Y99" s="43"/>
      <c r="Z99" s="43">
        <f t="shared" si="43"/>
        <v>0</v>
      </c>
      <c r="AA99" s="43">
        <f t="shared" si="43"/>
        <v>0</v>
      </c>
      <c r="AB99" s="43">
        <f t="shared" si="43"/>
        <v>0</v>
      </c>
      <c r="AC99" s="43">
        <f t="shared" si="43"/>
        <v>0</v>
      </c>
      <c r="AD99" s="43">
        <f t="shared" si="43"/>
        <v>0</v>
      </c>
    </row>
    <row r="100" spans="21:30">
      <c r="U100" s="43"/>
      <c r="V100" s="43"/>
      <c r="W100" s="43"/>
      <c r="X100" s="43"/>
      <c r="Y100" s="43"/>
      <c r="Z100" s="43">
        <f t="shared" si="43"/>
        <v>0</v>
      </c>
      <c r="AA100" s="43">
        <f t="shared" si="43"/>
        <v>0</v>
      </c>
      <c r="AB100" s="43">
        <f t="shared" si="43"/>
        <v>0</v>
      </c>
      <c r="AC100" s="43">
        <f t="shared" si="43"/>
        <v>0</v>
      </c>
      <c r="AD100" s="43">
        <f t="shared" si="43"/>
        <v>0</v>
      </c>
    </row>
    <row r="101" spans="21:30">
      <c r="U101" s="43"/>
      <c r="V101" s="43"/>
      <c r="W101" s="43"/>
      <c r="X101" s="43"/>
      <c r="Y101" s="43"/>
      <c r="Z101" s="43">
        <f t="shared" si="43"/>
        <v>0</v>
      </c>
      <c r="AA101" s="43">
        <f t="shared" si="43"/>
        <v>0</v>
      </c>
      <c r="AB101" s="43">
        <f t="shared" si="43"/>
        <v>0</v>
      </c>
      <c r="AC101" s="43">
        <f t="shared" si="43"/>
        <v>0</v>
      </c>
      <c r="AD101" s="43">
        <f t="shared" si="43"/>
        <v>0</v>
      </c>
    </row>
    <row r="102" spans="21:30">
      <c r="U102" s="43"/>
      <c r="V102" s="43"/>
      <c r="W102" s="43"/>
      <c r="X102" s="43"/>
      <c r="Y102" s="43"/>
      <c r="Z102" s="43">
        <f t="shared" si="43"/>
        <v>0</v>
      </c>
      <c r="AA102" s="43">
        <f t="shared" si="43"/>
        <v>0</v>
      </c>
      <c r="AB102" s="43">
        <f t="shared" si="43"/>
        <v>0</v>
      </c>
      <c r="AC102" s="43">
        <f t="shared" si="43"/>
        <v>0</v>
      </c>
      <c r="AD102" s="43">
        <f t="shared" si="43"/>
        <v>0</v>
      </c>
    </row>
    <row r="103" spans="21:30">
      <c r="U103" s="43"/>
      <c r="V103" s="43"/>
      <c r="W103" s="43"/>
      <c r="X103" s="43"/>
      <c r="Y103" s="43"/>
      <c r="Z103" s="43">
        <f t="shared" si="43"/>
        <v>0</v>
      </c>
      <c r="AA103" s="43">
        <f t="shared" si="43"/>
        <v>0</v>
      </c>
      <c r="AB103" s="43">
        <f t="shared" si="43"/>
        <v>0</v>
      </c>
      <c r="AC103" s="43">
        <f t="shared" si="43"/>
        <v>0</v>
      </c>
      <c r="AD103" s="43">
        <f t="shared" si="43"/>
        <v>0</v>
      </c>
    </row>
    <row r="104" spans="21:30">
      <c r="U104" s="43"/>
      <c r="V104" s="43"/>
      <c r="W104" s="43"/>
      <c r="X104" s="43"/>
      <c r="Y104" s="43"/>
      <c r="Z104" s="43">
        <f t="shared" si="43"/>
        <v>0</v>
      </c>
      <c r="AA104" s="43">
        <f t="shared" si="43"/>
        <v>0</v>
      </c>
      <c r="AB104" s="43">
        <f t="shared" si="43"/>
        <v>0</v>
      </c>
      <c r="AC104" s="43">
        <f t="shared" si="43"/>
        <v>0</v>
      </c>
      <c r="AD104" s="43">
        <f t="shared" si="43"/>
        <v>0</v>
      </c>
    </row>
    <row r="105" spans="21:30">
      <c r="U105" s="43"/>
      <c r="V105" s="43"/>
      <c r="W105" s="43"/>
      <c r="X105" s="43"/>
      <c r="Y105" s="43"/>
      <c r="Z105" s="43">
        <f t="shared" si="43"/>
        <v>0</v>
      </c>
      <c r="AA105" s="43">
        <f t="shared" si="43"/>
        <v>0</v>
      </c>
      <c r="AB105" s="43">
        <f t="shared" si="43"/>
        <v>0</v>
      </c>
      <c r="AC105" s="43">
        <f t="shared" si="43"/>
        <v>0</v>
      </c>
      <c r="AD105" s="43">
        <f t="shared" si="43"/>
        <v>0</v>
      </c>
    </row>
    <row r="106" spans="21:30">
      <c r="U106" s="43"/>
      <c r="V106" s="43"/>
      <c r="W106" s="43"/>
      <c r="X106" s="43"/>
      <c r="Y106" s="43"/>
      <c r="Z106" s="43">
        <f t="shared" si="43"/>
        <v>0</v>
      </c>
      <c r="AA106" s="43">
        <f t="shared" si="43"/>
        <v>0</v>
      </c>
      <c r="AB106" s="43">
        <f t="shared" si="43"/>
        <v>0</v>
      </c>
      <c r="AC106" s="43">
        <f t="shared" si="43"/>
        <v>0</v>
      </c>
      <c r="AD106" s="43">
        <f t="shared" si="43"/>
        <v>0</v>
      </c>
    </row>
    <row r="107" spans="21:30">
      <c r="U107" s="43"/>
      <c r="V107" s="43"/>
      <c r="W107" s="43"/>
      <c r="X107" s="43"/>
      <c r="Y107" s="43"/>
      <c r="Z107" s="43">
        <f t="shared" si="43"/>
        <v>0</v>
      </c>
      <c r="AA107" s="43">
        <f t="shared" si="43"/>
        <v>0</v>
      </c>
      <c r="AB107" s="43">
        <f t="shared" si="43"/>
        <v>0</v>
      </c>
      <c r="AC107" s="43">
        <f t="shared" si="43"/>
        <v>0</v>
      </c>
      <c r="AD107" s="43">
        <f t="shared" si="43"/>
        <v>0</v>
      </c>
    </row>
    <row r="108" spans="21:30">
      <c r="U108" s="43"/>
      <c r="V108" s="43"/>
      <c r="W108" s="43"/>
      <c r="X108" s="43"/>
      <c r="Y108" s="43"/>
      <c r="Z108" s="43"/>
      <c r="AA108" s="43"/>
      <c r="AB108" s="43"/>
      <c r="AC108" s="43"/>
      <c r="AD108" s="43"/>
    </row>
    <row r="109" spans="21:30">
      <c r="U109" s="43"/>
      <c r="V109" s="43"/>
      <c r="W109" s="43"/>
      <c r="X109" s="43"/>
      <c r="Y109" s="43"/>
      <c r="Z109" s="43"/>
      <c r="AA109" s="43">
        <f t="shared" ref="AA109:AD120" si="44">_xlfn.IFS($N4&lt;0.0001,0,$N4&gt;0,($N4-$C4)/$D4)</f>
        <v>0</v>
      </c>
      <c r="AB109" s="43">
        <f t="shared" si="44"/>
        <v>0</v>
      </c>
      <c r="AC109" s="43">
        <f t="shared" si="44"/>
        <v>0</v>
      </c>
      <c r="AD109" s="43">
        <f t="shared" si="44"/>
        <v>0</v>
      </c>
    </row>
    <row r="110" spans="21:30">
      <c r="U110" s="43"/>
      <c r="V110" s="43"/>
      <c r="W110" s="43"/>
      <c r="X110" s="43"/>
      <c r="Y110" s="43"/>
      <c r="Z110" s="43"/>
      <c r="AA110" s="43">
        <f t="shared" si="44"/>
        <v>0</v>
      </c>
      <c r="AB110" s="43">
        <f t="shared" si="44"/>
        <v>0</v>
      </c>
      <c r="AC110" s="43">
        <f t="shared" si="44"/>
        <v>0</v>
      </c>
      <c r="AD110" s="43">
        <f t="shared" si="44"/>
        <v>0</v>
      </c>
    </row>
    <row r="111" spans="21:30">
      <c r="U111" s="43"/>
      <c r="V111" s="43"/>
      <c r="W111" s="43"/>
      <c r="X111" s="43"/>
      <c r="Y111" s="43"/>
      <c r="Z111" s="43"/>
      <c r="AA111" s="43">
        <f t="shared" si="44"/>
        <v>0</v>
      </c>
      <c r="AB111" s="43">
        <f t="shared" si="44"/>
        <v>0</v>
      </c>
      <c r="AC111" s="43">
        <f t="shared" si="44"/>
        <v>0</v>
      </c>
      <c r="AD111" s="43">
        <f t="shared" si="44"/>
        <v>0</v>
      </c>
    </row>
    <row r="112" spans="21:30">
      <c r="U112" s="43"/>
      <c r="V112" s="43"/>
      <c r="W112" s="43"/>
      <c r="X112" s="43"/>
      <c r="Y112" s="43"/>
      <c r="Z112" s="43"/>
      <c r="AA112" s="43">
        <f t="shared" si="44"/>
        <v>0</v>
      </c>
      <c r="AB112" s="43">
        <f t="shared" si="44"/>
        <v>0</v>
      </c>
      <c r="AC112" s="43">
        <f t="shared" si="44"/>
        <v>0</v>
      </c>
      <c r="AD112" s="43">
        <f t="shared" si="44"/>
        <v>0</v>
      </c>
    </row>
    <row r="113" spans="21:30">
      <c r="U113" s="43"/>
      <c r="V113" s="43"/>
      <c r="W113" s="43"/>
      <c r="X113" s="43"/>
      <c r="Y113" s="43"/>
      <c r="Z113" s="43"/>
      <c r="AA113" s="43">
        <f t="shared" si="44"/>
        <v>0</v>
      </c>
      <c r="AB113" s="43">
        <f t="shared" si="44"/>
        <v>0</v>
      </c>
      <c r="AC113" s="43">
        <f t="shared" si="44"/>
        <v>0</v>
      </c>
      <c r="AD113" s="43">
        <f t="shared" si="44"/>
        <v>0</v>
      </c>
    </row>
    <row r="114" spans="21:30">
      <c r="U114" s="43"/>
      <c r="V114" s="43"/>
      <c r="W114" s="43"/>
      <c r="X114" s="43"/>
      <c r="Y114" s="43"/>
      <c r="Z114" s="43"/>
      <c r="AA114" s="43">
        <f t="shared" si="44"/>
        <v>0</v>
      </c>
      <c r="AB114" s="43">
        <f t="shared" si="44"/>
        <v>0</v>
      </c>
      <c r="AC114" s="43">
        <f t="shared" si="44"/>
        <v>0</v>
      </c>
      <c r="AD114" s="43">
        <f t="shared" si="44"/>
        <v>0</v>
      </c>
    </row>
    <row r="115" spans="21:30">
      <c r="U115" s="43"/>
      <c r="V115" s="43"/>
      <c r="W115" s="43"/>
      <c r="X115" s="43"/>
      <c r="Y115" s="43"/>
      <c r="Z115" s="43"/>
      <c r="AA115" s="43">
        <f t="shared" si="44"/>
        <v>0</v>
      </c>
      <c r="AB115" s="43">
        <f t="shared" si="44"/>
        <v>0</v>
      </c>
      <c r="AC115" s="43">
        <f t="shared" si="44"/>
        <v>0</v>
      </c>
      <c r="AD115" s="43">
        <f t="shared" si="44"/>
        <v>0</v>
      </c>
    </row>
    <row r="116" spans="21:30">
      <c r="U116" s="43"/>
      <c r="V116" s="43"/>
      <c r="W116" s="43"/>
      <c r="X116" s="43"/>
      <c r="Y116" s="43"/>
      <c r="Z116" s="43"/>
      <c r="AA116" s="43">
        <f t="shared" si="44"/>
        <v>0</v>
      </c>
      <c r="AB116" s="43">
        <f t="shared" si="44"/>
        <v>0</v>
      </c>
      <c r="AC116" s="43">
        <f t="shared" si="44"/>
        <v>0</v>
      </c>
      <c r="AD116" s="43">
        <f t="shared" si="44"/>
        <v>0</v>
      </c>
    </row>
    <row r="117" spans="21:30">
      <c r="U117" s="43"/>
      <c r="V117" s="43"/>
      <c r="W117" s="43"/>
      <c r="X117" s="43"/>
      <c r="Y117" s="43"/>
      <c r="Z117" s="43"/>
      <c r="AA117" s="43">
        <f t="shared" si="44"/>
        <v>0</v>
      </c>
      <c r="AB117" s="43">
        <f t="shared" si="44"/>
        <v>0</v>
      </c>
      <c r="AC117" s="43">
        <f t="shared" si="44"/>
        <v>0</v>
      </c>
      <c r="AD117" s="43">
        <f t="shared" si="44"/>
        <v>0</v>
      </c>
    </row>
    <row r="118" spans="21:30">
      <c r="U118" s="43"/>
      <c r="V118" s="43"/>
      <c r="W118" s="43"/>
      <c r="X118" s="43"/>
      <c r="Y118" s="43"/>
      <c r="Z118" s="43"/>
      <c r="AA118" s="43">
        <f t="shared" si="44"/>
        <v>0</v>
      </c>
      <c r="AB118" s="43">
        <f t="shared" si="44"/>
        <v>0</v>
      </c>
      <c r="AC118" s="43">
        <f t="shared" si="44"/>
        <v>0</v>
      </c>
      <c r="AD118" s="43">
        <f t="shared" si="44"/>
        <v>0</v>
      </c>
    </row>
    <row r="119" spans="21:30">
      <c r="U119" s="43"/>
      <c r="V119" s="43"/>
      <c r="W119" s="43"/>
      <c r="X119" s="43"/>
      <c r="Y119" s="43"/>
      <c r="Z119" s="43"/>
      <c r="AA119" s="43">
        <f t="shared" si="44"/>
        <v>0</v>
      </c>
      <c r="AB119" s="43">
        <f t="shared" si="44"/>
        <v>0</v>
      </c>
      <c r="AC119" s="43">
        <f t="shared" si="44"/>
        <v>0</v>
      </c>
      <c r="AD119" s="43">
        <f t="shared" si="44"/>
        <v>0</v>
      </c>
    </row>
    <row r="120" spans="21:30">
      <c r="U120" s="43"/>
      <c r="V120" s="43"/>
      <c r="W120" s="43"/>
      <c r="X120" s="43"/>
      <c r="Y120" s="43"/>
      <c r="Z120" s="43"/>
      <c r="AA120" s="43">
        <f t="shared" si="44"/>
        <v>0</v>
      </c>
      <c r="AB120" s="43">
        <f t="shared" si="44"/>
        <v>0</v>
      </c>
      <c r="AC120" s="43">
        <f t="shared" si="44"/>
        <v>0</v>
      </c>
      <c r="AD120" s="43">
        <f t="shared" si="44"/>
        <v>0</v>
      </c>
    </row>
    <row r="121" spans="21:30">
      <c r="U121" s="43"/>
      <c r="V121" s="43"/>
      <c r="W121" s="43"/>
      <c r="X121" s="43"/>
      <c r="Y121" s="43"/>
      <c r="Z121" s="43"/>
      <c r="AA121" s="43"/>
      <c r="AB121" s="43"/>
      <c r="AC121" s="43"/>
      <c r="AD121" s="43"/>
    </row>
    <row r="122" spans="21:30">
      <c r="U122" s="43"/>
      <c r="V122" s="43"/>
      <c r="W122" s="43"/>
      <c r="X122" s="43"/>
      <c r="Y122" s="43"/>
      <c r="Z122" s="43"/>
      <c r="AA122" s="43"/>
      <c r="AB122" s="43">
        <f t="shared" ref="AB122:AD133" si="45">_xlfn.IFS($O4&lt;0.0001,0,$O4&gt;0,($O4-$C4)/$D4)</f>
        <v>0</v>
      </c>
      <c r="AC122" s="43">
        <f t="shared" si="45"/>
        <v>0</v>
      </c>
      <c r="AD122" s="43">
        <f t="shared" si="45"/>
        <v>0</v>
      </c>
    </row>
    <row r="123" spans="21:30">
      <c r="U123" s="43"/>
      <c r="V123" s="43"/>
      <c r="W123" s="43"/>
      <c r="X123" s="43"/>
      <c r="Y123" s="43"/>
      <c r="Z123" s="43"/>
      <c r="AA123" s="43"/>
      <c r="AB123" s="43">
        <f t="shared" si="45"/>
        <v>0</v>
      </c>
      <c r="AC123" s="43">
        <f t="shared" si="45"/>
        <v>0</v>
      </c>
      <c r="AD123" s="43">
        <f t="shared" si="45"/>
        <v>0</v>
      </c>
    </row>
    <row r="124" spans="21:30">
      <c r="U124" s="43"/>
      <c r="V124" s="43"/>
      <c r="W124" s="43"/>
      <c r="X124" s="43"/>
      <c r="Y124" s="43"/>
      <c r="Z124" s="43"/>
      <c r="AA124" s="43"/>
      <c r="AB124" s="43">
        <f t="shared" si="45"/>
        <v>0</v>
      </c>
      <c r="AC124" s="43">
        <f t="shared" si="45"/>
        <v>0</v>
      </c>
      <c r="AD124" s="43">
        <f t="shared" si="45"/>
        <v>0</v>
      </c>
    </row>
    <row r="125" spans="21:30">
      <c r="U125" s="43"/>
      <c r="V125" s="43"/>
      <c r="W125" s="43"/>
      <c r="X125" s="43"/>
      <c r="Y125" s="43"/>
      <c r="Z125" s="43"/>
      <c r="AA125" s="43"/>
      <c r="AB125" s="43">
        <f t="shared" si="45"/>
        <v>0</v>
      </c>
      <c r="AC125" s="43">
        <f t="shared" si="45"/>
        <v>0</v>
      </c>
      <c r="AD125" s="43">
        <f t="shared" si="45"/>
        <v>0</v>
      </c>
    </row>
    <row r="126" spans="21:30">
      <c r="U126" s="43"/>
      <c r="V126" s="43"/>
      <c r="W126" s="43"/>
      <c r="X126" s="43"/>
      <c r="Y126" s="43"/>
      <c r="Z126" s="43"/>
      <c r="AA126" s="43"/>
      <c r="AB126" s="43">
        <f t="shared" si="45"/>
        <v>0</v>
      </c>
      <c r="AC126" s="43">
        <f t="shared" si="45"/>
        <v>0</v>
      </c>
      <c r="AD126" s="43">
        <f t="shared" si="45"/>
        <v>0</v>
      </c>
    </row>
    <row r="127" spans="21:30">
      <c r="U127" s="43"/>
      <c r="V127" s="43"/>
      <c r="W127" s="43"/>
      <c r="X127" s="43"/>
      <c r="Y127" s="43"/>
      <c r="Z127" s="43"/>
      <c r="AA127" s="43"/>
      <c r="AB127" s="43">
        <f t="shared" si="45"/>
        <v>0</v>
      </c>
      <c r="AC127" s="43">
        <f t="shared" si="45"/>
        <v>0</v>
      </c>
      <c r="AD127" s="43">
        <f t="shared" si="45"/>
        <v>0</v>
      </c>
    </row>
    <row r="128" spans="21:30">
      <c r="U128" s="43"/>
      <c r="V128" s="43"/>
      <c r="W128" s="43"/>
      <c r="X128" s="43"/>
      <c r="Y128" s="43"/>
      <c r="Z128" s="43"/>
      <c r="AA128" s="43"/>
      <c r="AB128" s="43">
        <f t="shared" si="45"/>
        <v>0</v>
      </c>
      <c r="AC128" s="43">
        <f t="shared" si="45"/>
        <v>0</v>
      </c>
      <c r="AD128" s="43">
        <f t="shared" si="45"/>
        <v>0</v>
      </c>
    </row>
    <row r="129" spans="21:30">
      <c r="U129" s="43"/>
      <c r="V129" s="43"/>
      <c r="W129" s="43"/>
      <c r="X129" s="43"/>
      <c r="Y129" s="43"/>
      <c r="Z129" s="43"/>
      <c r="AA129" s="43"/>
      <c r="AB129" s="43">
        <f t="shared" si="45"/>
        <v>0</v>
      </c>
      <c r="AC129" s="43">
        <f t="shared" si="45"/>
        <v>0</v>
      </c>
      <c r="AD129" s="43">
        <f t="shared" si="45"/>
        <v>0</v>
      </c>
    </row>
    <row r="130" spans="21:30">
      <c r="U130" s="43"/>
      <c r="V130" s="43"/>
      <c r="W130" s="43"/>
      <c r="X130" s="43"/>
      <c r="Y130" s="43"/>
      <c r="Z130" s="43"/>
      <c r="AA130" s="43"/>
      <c r="AB130" s="43">
        <f t="shared" si="45"/>
        <v>0</v>
      </c>
      <c r="AC130" s="43">
        <f t="shared" si="45"/>
        <v>0</v>
      </c>
      <c r="AD130" s="43">
        <f t="shared" si="45"/>
        <v>0</v>
      </c>
    </row>
    <row r="131" spans="21:30">
      <c r="U131" s="43"/>
      <c r="V131" s="43"/>
      <c r="W131" s="43"/>
      <c r="X131" s="43"/>
      <c r="Y131" s="43"/>
      <c r="Z131" s="43"/>
      <c r="AA131" s="43"/>
      <c r="AB131" s="43">
        <f t="shared" si="45"/>
        <v>0</v>
      </c>
      <c r="AC131" s="43">
        <f t="shared" si="45"/>
        <v>0</v>
      </c>
      <c r="AD131" s="43">
        <f t="shared" si="45"/>
        <v>0</v>
      </c>
    </row>
    <row r="132" spans="21:30">
      <c r="U132" s="43"/>
      <c r="V132" s="43"/>
      <c r="W132" s="43"/>
      <c r="X132" s="43"/>
      <c r="Y132" s="43"/>
      <c r="Z132" s="43"/>
      <c r="AA132" s="43"/>
      <c r="AB132" s="43">
        <f t="shared" si="45"/>
        <v>0</v>
      </c>
      <c r="AC132" s="43">
        <f t="shared" si="45"/>
        <v>0</v>
      </c>
      <c r="AD132" s="43">
        <f t="shared" si="45"/>
        <v>0</v>
      </c>
    </row>
    <row r="133" spans="21:30">
      <c r="U133" s="43"/>
      <c r="V133" s="43"/>
      <c r="W133" s="43"/>
      <c r="X133" s="43"/>
      <c r="Y133" s="43"/>
      <c r="Z133" s="43"/>
      <c r="AA133" s="43"/>
      <c r="AB133" s="43">
        <f t="shared" si="45"/>
        <v>0</v>
      </c>
      <c r="AC133" s="43">
        <f t="shared" si="45"/>
        <v>0</v>
      </c>
      <c r="AD133" s="43">
        <f t="shared" si="45"/>
        <v>0</v>
      </c>
    </row>
    <row r="134" spans="21:30">
      <c r="U134" s="43"/>
      <c r="V134" s="43"/>
      <c r="W134" s="43"/>
      <c r="X134" s="43"/>
      <c r="Y134" s="43"/>
      <c r="Z134" s="43"/>
      <c r="AA134" s="43"/>
      <c r="AB134" s="43"/>
      <c r="AC134" s="43"/>
      <c r="AD134" s="43"/>
    </row>
    <row r="135" spans="21:30">
      <c r="U135" s="43"/>
      <c r="V135" s="43"/>
      <c r="W135" s="43"/>
      <c r="X135" s="43"/>
      <c r="Y135" s="43"/>
      <c r="Z135" s="43"/>
      <c r="AA135" s="43"/>
      <c r="AB135" s="43"/>
      <c r="AC135" s="43">
        <f t="shared" ref="AC135:AD146" si="46">_xlfn.IFS($P4&lt;0.0001,0,$P4&gt;0,($P4-$C4)/$D4)</f>
        <v>0</v>
      </c>
      <c r="AD135" s="43">
        <f t="shared" si="46"/>
        <v>0</v>
      </c>
    </row>
    <row r="136" spans="21:30">
      <c r="U136" s="43"/>
      <c r="V136" s="43"/>
      <c r="W136" s="43"/>
      <c r="X136" s="43"/>
      <c r="Y136" s="43"/>
      <c r="Z136" s="43"/>
      <c r="AA136" s="43"/>
      <c r="AB136" s="43"/>
      <c r="AC136" s="43">
        <f t="shared" si="46"/>
        <v>0</v>
      </c>
      <c r="AD136" s="43">
        <f t="shared" si="46"/>
        <v>0</v>
      </c>
    </row>
    <row r="137" spans="21:30">
      <c r="U137" s="43"/>
      <c r="V137" s="43"/>
      <c r="W137" s="43"/>
      <c r="X137" s="43"/>
      <c r="Y137" s="43"/>
      <c r="Z137" s="43"/>
      <c r="AA137" s="43"/>
      <c r="AB137" s="43"/>
      <c r="AC137" s="43">
        <f t="shared" si="46"/>
        <v>0</v>
      </c>
      <c r="AD137" s="43">
        <f t="shared" si="46"/>
        <v>0</v>
      </c>
    </row>
    <row r="138" spans="21:30">
      <c r="U138" s="43"/>
      <c r="V138" s="43"/>
      <c r="W138" s="43"/>
      <c r="X138" s="43"/>
      <c r="Y138" s="43"/>
      <c r="Z138" s="43"/>
      <c r="AA138" s="43"/>
      <c r="AB138" s="43"/>
      <c r="AC138" s="43">
        <f t="shared" si="46"/>
        <v>0</v>
      </c>
      <c r="AD138" s="43">
        <f t="shared" si="46"/>
        <v>0</v>
      </c>
    </row>
    <row r="139" spans="21:30">
      <c r="U139" s="43"/>
      <c r="V139" s="43"/>
      <c r="W139" s="43"/>
      <c r="X139" s="43"/>
      <c r="Y139" s="43"/>
      <c r="Z139" s="43"/>
      <c r="AA139" s="43"/>
      <c r="AB139" s="43"/>
      <c r="AC139" s="43">
        <f t="shared" si="46"/>
        <v>0</v>
      </c>
      <c r="AD139" s="43">
        <f t="shared" si="46"/>
        <v>0</v>
      </c>
    </row>
    <row r="140" spans="21:30">
      <c r="U140" s="43"/>
      <c r="V140" s="43"/>
      <c r="W140" s="43"/>
      <c r="X140" s="43"/>
      <c r="Y140" s="43"/>
      <c r="Z140" s="43"/>
      <c r="AA140" s="43"/>
      <c r="AB140" s="43"/>
      <c r="AC140" s="43">
        <f t="shared" si="46"/>
        <v>0</v>
      </c>
      <c r="AD140" s="43">
        <f t="shared" si="46"/>
        <v>0</v>
      </c>
    </row>
    <row r="141" spans="21:30">
      <c r="U141" s="43"/>
      <c r="V141" s="43"/>
      <c r="W141" s="43"/>
      <c r="X141" s="43"/>
      <c r="Y141" s="43"/>
      <c r="Z141" s="43"/>
      <c r="AA141" s="43"/>
      <c r="AB141" s="43"/>
      <c r="AC141" s="43">
        <f t="shared" si="46"/>
        <v>0</v>
      </c>
      <c r="AD141" s="43">
        <f t="shared" si="46"/>
        <v>0</v>
      </c>
    </row>
    <row r="142" spans="21:30">
      <c r="U142" s="43"/>
      <c r="V142" s="43"/>
      <c r="W142" s="43"/>
      <c r="X142" s="43"/>
      <c r="Y142" s="43"/>
      <c r="Z142" s="43"/>
      <c r="AA142" s="43"/>
      <c r="AB142" s="43"/>
      <c r="AC142" s="43">
        <f t="shared" si="46"/>
        <v>0</v>
      </c>
      <c r="AD142" s="43">
        <f t="shared" si="46"/>
        <v>0</v>
      </c>
    </row>
    <row r="143" spans="21:30">
      <c r="U143" s="43"/>
      <c r="V143" s="43"/>
      <c r="W143" s="43"/>
      <c r="X143" s="43"/>
      <c r="Y143" s="43"/>
      <c r="Z143" s="43"/>
      <c r="AA143" s="43"/>
      <c r="AB143" s="43"/>
      <c r="AC143" s="43">
        <f t="shared" si="46"/>
        <v>0</v>
      </c>
      <c r="AD143" s="43">
        <f t="shared" si="46"/>
        <v>0</v>
      </c>
    </row>
    <row r="144" spans="21:30">
      <c r="U144" s="43"/>
      <c r="V144" s="43"/>
      <c r="W144" s="43"/>
      <c r="X144" s="43"/>
      <c r="Y144" s="43"/>
      <c r="Z144" s="43"/>
      <c r="AA144" s="43"/>
      <c r="AB144" s="43"/>
      <c r="AC144" s="43">
        <f t="shared" si="46"/>
        <v>0</v>
      </c>
      <c r="AD144" s="43">
        <f t="shared" si="46"/>
        <v>0</v>
      </c>
    </row>
    <row r="145" spans="21:30">
      <c r="U145" s="43"/>
      <c r="V145" s="43"/>
      <c r="W145" s="43"/>
      <c r="X145" s="43"/>
      <c r="Y145" s="43"/>
      <c r="Z145" s="43"/>
      <c r="AA145" s="43"/>
      <c r="AB145" s="43"/>
      <c r="AC145" s="43">
        <f t="shared" si="46"/>
        <v>0</v>
      </c>
      <c r="AD145" s="43">
        <f t="shared" si="46"/>
        <v>0</v>
      </c>
    </row>
    <row r="146" spans="21:30">
      <c r="U146" s="43"/>
      <c r="V146" s="43"/>
      <c r="W146" s="43"/>
      <c r="X146" s="43"/>
      <c r="Y146" s="43"/>
      <c r="Z146" s="43"/>
      <c r="AA146" s="43"/>
      <c r="AB146" s="43"/>
      <c r="AC146" s="43">
        <f t="shared" si="46"/>
        <v>0</v>
      </c>
      <c r="AD146" s="43">
        <f t="shared" si="46"/>
        <v>0</v>
      </c>
    </row>
    <row r="147" spans="21:30">
      <c r="U147" s="43"/>
      <c r="V147" s="43"/>
      <c r="W147" s="43"/>
      <c r="X147" s="43"/>
      <c r="Y147" s="43"/>
      <c r="Z147" s="43"/>
      <c r="AA147" s="43"/>
      <c r="AB147" s="43"/>
      <c r="AC147" s="43"/>
      <c r="AD147" s="43"/>
    </row>
    <row r="148" spans="21:30">
      <c r="U148" s="43"/>
      <c r="V148" s="43"/>
      <c r="W148" s="43"/>
      <c r="X148" s="43"/>
      <c r="Y148" s="43"/>
      <c r="Z148" s="43"/>
      <c r="AA148" s="43"/>
      <c r="AB148" s="43"/>
      <c r="AC148" s="43"/>
      <c r="AD148" s="43">
        <f t="shared" ref="AD148:AD159" si="47">_xlfn.IFS($Q4&lt;0.0001,0,$Q4&gt;0,($Q4-$C4)/$D4)</f>
        <v>0</v>
      </c>
    </row>
    <row r="149" spans="21:30">
      <c r="U149" s="43"/>
      <c r="V149" s="43"/>
      <c r="W149" s="43"/>
      <c r="X149" s="43"/>
      <c r="Y149" s="43"/>
      <c r="Z149" s="43"/>
      <c r="AA149" s="43"/>
      <c r="AB149" s="43"/>
      <c r="AC149" s="43"/>
      <c r="AD149" s="43">
        <f t="shared" si="47"/>
        <v>0</v>
      </c>
    </row>
    <row r="150" spans="21:30">
      <c r="U150" s="43"/>
      <c r="V150" s="43"/>
      <c r="W150" s="43"/>
      <c r="X150" s="43"/>
      <c r="Y150" s="43"/>
      <c r="Z150" s="43"/>
      <c r="AA150" s="43"/>
      <c r="AB150" s="43"/>
      <c r="AC150" s="43"/>
      <c r="AD150" s="43">
        <f t="shared" si="47"/>
        <v>0</v>
      </c>
    </row>
    <row r="151" spans="21:30">
      <c r="U151" s="43"/>
      <c r="V151" s="43"/>
      <c r="W151" s="43"/>
      <c r="X151" s="43"/>
      <c r="Y151" s="43"/>
      <c r="Z151" s="43"/>
      <c r="AA151" s="43"/>
      <c r="AB151" s="43"/>
      <c r="AC151" s="43"/>
      <c r="AD151" s="43">
        <f t="shared" si="47"/>
        <v>0</v>
      </c>
    </row>
    <row r="152" spans="21:30">
      <c r="U152" s="43"/>
      <c r="V152" s="43"/>
      <c r="W152" s="43"/>
      <c r="X152" s="43"/>
      <c r="Y152" s="43"/>
      <c r="Z152" s="43"/>
      <c r="AA152" s="43"/>
      <c r="AB152" s="43"/>
      <c r="AC152" s="43"/>
      <c r="AD152" s="43">
        <f t="shared" si="47"/>
        <v>0</v>
      </c>
    </row>
    <row r="153" spans="21:30">
      <c r="U153" s="43"/>
      <c r="V153" s="43"/>
      <c r="W153" s="43"/>
      <c r="X153" s="43"/>
      <c r="Y153" s="43"/>
      <c r="Z153" s="43"/>
      <c r="AA153" s="43"/>
      <c r="AB153" s="43"/>
      <c r="AC153" s="43"/>
      <c r="AD153" s="43">
        <f t="shared" si="47"/>
        <v>0</v>
      </c>
    </row>
    <row r="154" spans="21:30">
      <c r="U154" s="43"/>
      <c r="V154" s="43"/>
      <c r="W154" s="43"/>
      <c r="X154" s="43"/>
      <c r="Y154" s="43"/>
      <c r="Z154" s="43"/>
      <c r="AA154" s="43"/>
      <c r="AB154" s="43"/>
      <c r="AC154" s="43"/>
      <c r="AD154" s="43">
        <f t="shared" si="47"/>
        <v>0</v>
      </c>
    </row>
    <row r="155" spans="21:30">
      <c r="U155" s="43"/>
      <c r="V155" s="43"/>
      <c r="W155" s="43"/>
      <c r="X155" s="43"/>
      <c r="Y155" s="43"/>
      <c r="Z155" s="43"/>
      <c r="AA155" s="43"/>
      <c r="AB155" s="43"/>
      <c r="AC155" s="43"/>
      <c r="AD155" s="43">
        <f t="shared" si="47"/>
        <v>0</v>
      </c>
    </row>
    <row r="156" spans="21:30">
      <c r="U156" s="43"/>
      <c r="V156" s="43"/>
      <c r="W156" s="43"/>
      <c r="X156" s="43"/>
      <c r="Y156" s="43"/>
      <c r="Z156" s="43"/>
      <c r="AA156" s="43"/>
      <c r="AB156" s="43"/>
      <c r="AC156" s="43"/>
      <c r="AD156" s="43">
        <f t="shared" si="47"/>
        <v>0</v>
      </c>
    </row>
    <row r="157" spans="21:30">
      <c r="U157" s="43"/>
      <c r="V157" s="43"/>
      <c r="W157" s="43"/>
      <c r="X157" s="43"/>
      <c r="Y157" s="43"/>
      <c r="Z157" s="43"/>
      <c r="AA157" s="43"/>
      <c r="AB157" s="43"/>
      <c r="AC157" s="43"/>
      <c r="AD157" s="43">
        <f t="shared" si="47"/>
        <v>0</v>
      </c>
    </row>
    <row r="158" spans="21:30">
      <c r="U158" s="43"/>
      <c r="V158" s="43"/>
      <c r="W158" s="43"/>
      <c r="X158" s="43"/>
      <c r="Y158" s="43"/>
      <c r="Z158" s="43"/>
      <c r="AA158" s="43"/>
      <c r="AB158" s="43"/>
      <c r="AC158" s="43"/>
      <c r="AD158" s="43">
        <f t="shared" si="47"/>
        <v>0</v>
      </c>
    </row>
    <row r="159" spans="21:30">
      <c r="U159" s="43"/>
      <c r="V159" s="43"/>
      <c r="W159" s="43"/>
      <c r="X159" s="43"/>
      <c r="Y159" s="43"/>
      <c r="Z159" s="43"/>
      <c r="AA159" s="43"/>
      <c r="AB159" s="43"/>
      <c r="AC159" s="43"/>
      <c r="AD159" s="43">
        <f t="shared" si="47"/>
        <v>0</v>
      </c>
    </row>
  </sheetData>
  <sheetProtection algorithmName="SHA-512" hashValue="HPek97fS0/XZBylW/9wDRQaMFJWFt5GxtDLUv9E3f7/SvA8/9BhA7ef4f7UicLunUvBfGjjFiGbyz+7UAWAjXw==" saltValue="0E5M+eBF1tc+UqoBbXBs9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DA671-BDF7-48D9-B5E2-38ED7169C608}">
  <dimension ref="B2:Y15"/>
  <sheetViews>
    <sheetView workbookViewId="0">
      <pane ySplit="2" topLeftCell="A3" activePane="bottomLeft" state="frozen"/>
      <selection pane="bottomLeft" activeCell="H22" sqref="H22"/>
    </sheetView>
  </sheetViews>
  <sheetFormatPr defaultRowHeight="14.5"/>
  <cols>
    <col min="2" max="2" width="26.6328125" bestFit="1" customWidth="1"/>
    <col min="3" max="3" width="11.36328125" bestFit="1" customWidth="1"/>
    <col min="4" max="4" width="14.90625" bestFit="1" customWidth="1"/>
    <col min="5" max="5" width="10.08984375" bestFit="1" customWidth="1"/>
    <col min="6" max="25" width="10.36328125" customWidth="1"/>
  </cols>
  <sheetData>
    <row r="2" spans="2:25">
      <c r="B2" s="1" t="s">
        <v>366</v>
      </c>
      <c r="C2" s="1"/>
      <c r="D2" s="1"/>
      <c r="F2">
        <v>1</v>
      </c>
      <c r="G2">
        <v>2</v>
      </c>
      <c r="H2">
        <v>3</v>
      </c>
      <c r="I2">
        <v>4</v>
      </c>
      <c r="J2">
        <v>5</v>
      </c>
      <c r="K2">
        <v>6</v>
      </c>
      <c r="L2">
        <v>7</v>
      </c>
      <c r="M2">
        <v>8</v>
      </c>
      <c r="N2">
        <v>9</v>
      </c>
      <c r="O2">
        <v>10</v>
      </c>
      <c r="P2" s="78" t="s">
        <v>368</v>
      </c>
      <c r="Q2" t="s">
        <v>88</v>
      </c>
    </row>
    <row r="3" spans="2:25">
      <c r="B3" s="36" t="s">
        <v>26</v>
      </c>
      <c r="C3" s="34"/>
      <c r="D3" s="51"/>
      <c r="E3" s="34"/>
      <c r="F3" s="95">
        <f>'Investeringsbegroting '!F35</f>
        <v>25900</v>
      </c>
      <c r="G3" s="95">
        <f>'Investeringsbegroting '!G35</f>
        <v>14060</v>
      </c>
      <c r="H3" s="95">
        <f>'Investeringsbegroting '!H35</f>
        <v>19980</v>
      </c>
      <c r="I3" s="95">
        <f>'Investeringsbegroting '!I35</f>
        <v>0</v>
      </c>
      <c r="J3" s="95">
        <f>'Investeringsbegroting '!J35</f>
        <v>0</v>
      </c>
      <c r="K3" s="95">
        <f>'Investeringsbegroting '!K35</f>
        <v>0</v>
      </c>
      <c r="L3" s="95">
        <f>'Investeringsbegroting '!L35</f>
        <v>0</v>
      </c>
      <c r="M3" s="95">
        <f>'Investeringsbegroting '!M35</f>
        <v>0</v>
      </c>
      <c r="N3" s="95">
        <f>'Investeringsbegroting '!N35</f>
        <v>0</v>
      </c>
      <c r="O3" s="95">
        <f>'Investeringsbegroting '!O35</f>
        <v>0</v>
      </c>
      <c r="P3" s="95">
        <f>'Investeringsbegroting '!P35</f>
        <v>0</v>
      </c>
      <c r="Q3" s="95">
        <f>'Investeringsbegroting '!Q35</f>
        <v>0</v>
      </c>
    </row>
    <row r="4" spans="2:25">
      <c r="D4" s="22"/>
      <c r="F4" s="42"/>
      <c r="G4" s="42"/>
      <c r="H4" s="42"/>
      <c r="I4" s="42"/>
      <c r="J4" s="42"/>
      <c r="K4" s="42"/>
      <c r="L4" s="42"/>
      <c r="M4" s="42"/>
      <c r="N4" s="42"/>
      <c r="O4" s="42"/>
      <c r="P4" s="42"/>
      <c r="Q4" s="42"/>
    </row>
    <row r="5" spans="2:25">
      <c r="D5" s="22"/>
    </row>
    <row r="6" spans="2:25">
      <c r="B6" s="1" t="s">
        <v>59</v>
      </c>
      <c r="C6" s="34" t="s">
        <v>370</v>
      </c>
      <c r="D6" s="34" t="s">
        <v>60</v>
      </c>
      <c r="E6" s="34"/>
      <c r="F6" s="34"/>
      <c r="G6" s="34"/>
      <c r="H6" s="34"/>
      <c r="I6" s="34"/>
      <c r="J6" s="34"/>
      <c r="K6" s="34"/>
      <c r="L6" s="34"/>
      <c r="M6" s="34"/>
      <c r="N6" s="34"/>
      <c r="O6" s="34"/>
      <c r="P6" s="34"/>
      <c r="Q6" s="34"/>
    </row>
    <row r="7" spans="2:25">
      <c r="B7" t="s">
        <v>61</v>
      </c>
      <c r="C7" s="87"/>
      <c r="D7" s="87">
        <f>Invoer!B93</f>
        <v>0.04</v>
      </c>
      <c r="E7" s="87"/>
      <c r="F7" s="95">
        <f>'Investeringsbegroting '!F16*Invoer!$C93</f>
        <v>18352</v>
      </c>
      <c r="G7" s="95">
        <f>'Investeringsbegroting '!G16*Invoer!$C93</f>
        <v>7696</v>
      </c>
      <c r="H7" s="95">
        <f>'Investeringsbegroting '!H16*Invoer!$C93</f>
        <v>10064</v>
      </c>
      <c r="I7" s="95">
        <f>'Investeringsbegroting '!I16*Invoer!$C93</f>
        <v>0</v>
      </c>
      <c r="J7" s="95">
        <f>'Investeringsbegroting '!J16*Invoer!$C93</f>
        <v>0</v>
      </c>
      <c r="K7" s="95">
        <f>'Investeringsbegroting '!K16*Invoer!$C93</f>
        <v>0</v>
      </c>
      <c r="L7" s="95">
        <f>'Investeringsbegroting '!L16*Invoer!$C93</f>
        <v>0</v>
      </c>
      <c r="M7" s="95">
        <f>'Investeringsbegroting '!M16*Invoer!$C93</f>
        <v>0</v>
      </c>
      <c r="N7" s="95">
        <f>'Investeringsbegroting '!N16*Invoer!$C93</f>
        <v>0</v>
      </c>
      <c r="O7" s="95">
        <f>'Investeringsbegroting '!O16*Invoer!$C93</f>
        <v>0</v>
      </c>
      <c r="P7" s="95">
        <f>'Investeringsbegroting '!P16*Invoer!$C93</f>
        <v>0</v>
      </c>
      <c r="Q7" s="95">
        <f>'Investeringsbegroting '!Q16*Invoer!$C93</f>
        <v>0</v>
      </c>
    </row>
    <row r="8" spans="2:25">
      <c r="B8" t="s">
        <v>371</v>
      </c>
      <c r="C8" s="87"/>
      <c r="D8" s="87">
        <f>Invoer!B94</f>
        <v>0.02</v>
      </c>
      <c r="E8" s="87"/>
      <c r="F8" s="95">
        <f>'Investeringsbegroting '!F16*Invoer!$C94</f>
        <v>2294</v>
      </c>
      <c r="G8" s="95">
        <f>'Investeringsbegroting '!G16*Invoer!$C94</f>
        <v>962</v>
      </c>
      <c r="H8" s="95">
        <f>'Investeringsbegroting '!H16*Invoer!$C94</f>
        <v>1258</v>
      </c>
      <c r="I8" s="95">
        <f>'Investeringsbegroting '!I16*Invoer!$C94</f>
        <v>0</v>
      </c>
      <c r="J8" s="95">
        <f>'Investeringsbegroting '!J16*Invoer!$C94</f>
        <v>0</v>
      </c>
      <c r="K8" s="95">
        <f>'Investeringsbegroting '!K16*Invoer!$C94</f>
        <v>0</v>
      </c>
      <c r="L8" s="95">
        <f>'Investeringsbegroting '!L16*Invoer!$C94</f>
        <v>0</v>
      </c>
      <c r="M8" s="95">
        <f>'Investeringsbegroting '!M16*Invoer!$C94</f>
        <v>0</v>
      </c>
      <c r="N8" s="95">
        <f>'Investeringsbegroting '!N16*Invoer!$C94</f>
        <v>0</v>
      </c>
      <c r="O8" s="95">
        <f>'Investeringsbegroting '!O16*Invoer!$C94</f>
        <v>0</v>
      </c>
      <c r="P8" s="95">
        <f>'Investeringsbegroting '!P16*Invoer!$C94</f>
        <v>0</v>
      </c>
      <c r="Q8" s="95">
        <f>'Investeringsbegroting '!Q16*Invoer!$C94</f>
        <v>0</v>
      </c>
    </row>
    <row r="9" spans="2:25">
      <c r="B9" t="s">
        <v>612</v>
      </c>
      <c r="C9" s="87"/>
      <c r="D9" s="87"/>
      <c r="E9" s="87"/>
      <c r="F9" s="95">
        <f>'Investeringsbegroting '!F16*Invoer!$C95</f>
        <v>2294</v>
      </c>
      <c r="G9" s="95">
        <f>'Investeringsbegroting '!G16*Invoer!$C95</f>
        <v>962</v>
      </c>
      <c r="H9" s="95">
        <f>'Investeringsbegroting '!H16*Invoer!$C95</f>
        <v>1258</v>
      </c>
      <c r="I9" s="95">
        <f>'Investeringsbegroting '!I16*Invoer!$C95</f>
        <v>0</v>
      </c>
      <c r="J9" s="95">
        <f>'Investeringsbegroting '!J16*Invoer!$C95</f>
        <v>0</v>
      </c>
      <c r="K9" s="95">
        <f>'Investeringsbegroting '!K16*Invoer!$C95</f>
        <v>0</v>
      </c>
      <c r="L9" s="95">
        <f>'Investeringsbegroting '!L16*Invoer!$C95</f>
        <v>0</v>
      </c>
      <c r="M9" s="95">
        <f>'Investeringsbegroting '!M16*Invoer!$C95</f>
        <v>0</v>
      </c>
      <c r="N9" s="95">
        <f>'Investeringsbegroting '!N16*Invoer!$C95</f>
        <v>0</v>
      </c>
      <c r="O9" s="95">
        <f>'Investeringsbegroting '!O16*Invoer!$C95</f>
        <v>0</v>
      </c>
      <c r="P9" s="95">
        <f>'Investeringsbegroting '!P16*Invoer!$C95</f>
        <v>0</v>
      </c>
      <c r="Q9" s="95">
        <f>'Investeringsbegroting '!Q16*Invoer!$C95</f>
        <v>0</v>
      </c>
    </row>
    <row r="11" spans="2:25">
      <c r="C11" s="34" t="s">
        <v>372</v>
      </c>
      <c r="D11" s="34" t="s">
        <v>373</v>
      </c>
      <c r="E11" s="34"/>
      <c r="F11" s="34">
        <v>1</v>
      </c>
      <c r="G11" s="34">
        <v>2</v>
      </c>
      <c r="H11" s="34">
        <v>3</v>
      </c>
      <c r="I11" s="34">
        <v>4</v>
      </c>
      <c r="J11" s="34">
        <v>5</v>
      </c>
      <c r="K11" s="34">
        <v>6</v>
      </c>
      <c r="L11" s="34">
        <v>7</v>
      </c>
      <c r="M11" s="34">
        <v>8</v>
      </c>
      <c r="N11" s="34">
        <v>9</v>
      </c>
      <c r="O11" s="34">
        <v>10</v>
      </c>
      <c r="P11" s="34">
        <v>11</v>
      </c>
      <c r="Q11" s="34">
        <v>12</v>
      </c>
      <c r="R11" s="34">
        <v>13</v>
      </c>
      <c r="S11" s="34">
        <v>14</v>
      </c>
      <c r="T11" s="34">
        <v>15</v>
      </c>
      <c r="U11" s="34">
        <v>16</v>
      </c>
      <c r="V11" s="34">
        <v>17</v>
      </c>
      <c r="W11" s="34">
        <v>18</v>
      </c>
      <c r="X11" s="34">
        <v>19</v>
      </c>
      <c r="Y11" s="34">
        <v>20</v>
      </c>
    </row>
    <row r="12" spans="2:25">
      <c r="C12" s="34"/>
      <c r="D12" s="34"/>
      <c r="E12" s="33" t="s">
        <v>640</v>
      </c>
      <c r="F12" s="95">
        <f>SUM(F7:Q7)</f>
        <v>36112</v>
      </c>
      <c r="G12" s="95">
        <f>F12-D13</f>
        <v>34306.400000000001</v>
      </c>
      <c r="H12" s="95">
        <f>G12-$D13</f>
        <v>32500.800000000003</v>
      </c>
      <c r="I12" s="95">
        <f>H12-$D13</f>
        <v>30695.200000000004</v>
      </c>
      <c r="J12" s="95">
        <f t="shared" ref="J12:Q12" si="0">I12-$D13</f>
        <v>28889.600000000006</v>
      </c>
      <c r="K12" s="95">
        <f t="shared" si="0"/>
        <v>27084.000000000007</v>
      </c>
      <c r="L12" s="95">
        <f t="shared" si="0"/>
        <v>25278.400000000009</v>
      </c>
      <c r="M12" s="95">
        <f t="shared" si="0"/>
        <v>23472.80000000001</v>
      </c>
      <c r="N12" s="95">
        <f t="shared" si="0"/>
        <v>21667.200000000012</v>
      </c>
      <c r="O12" s="95">
        <f t="shared" si="0"/>
        <v>19861.600000000013</v>
      </c>
      <c r="P12" s="95">
        <f t="shared" si="0"/>
        <v>18056.000000000015</v>
      </c>
      <c r="Q12" s="95">
        <f t="shared" si="0"/>
        <v>16250.400000000014</v>
      </c>
      <c r="R12" s="95">
        <f t="shared" ref="R12:Y12" si="1">Q12-$D13</f>
        <v>14444.800000000014</v>
      </c>
      <c r="S12" s="95">
        <f t="shared" si="1"/>
        <v>12639.200000000013</v>
      </c>
      <c r="T12" s="95">
        <f t="shared" si="1"/>
        <v>10833.600000000013</v>
      </c>
      <c r="U12" s="95">
        <f t="shared" si="1"/>
        <v>9028.0000000000127</v>
      </c>
      <c r="V12" s="95">
        <f t="shared" si="1"/>
        <v>7222.4000000000124</v>
      </c>
      <c r="W12" s="95">
        <f t="shared" si="1"/>
        <v>5416.800000000012</v>
      </c>
      <c r="X12" s="95">
        <f t="shared" si="1"/>
        <v>3611.2000000000121</v>
      </c>
      <c r="Y12" s="95">
        <f t="shared" si="1"/>
        <v>1805.6000000000122</v>
      </c>
    </row>
    <row r="13" spans="2:25">
      <c r="B13" t="s">
        <v>61</v>
      </c>
      <c r="C13" s="34">
        <v>20</v>
      </c>
      <c r="D13" s="95">
        <f>SUM(F7:Q7)/C13</f>
        <v>1805.6</v>
      </c>
      <c r="E13" s="33" t="s">
        <v>639</v>
      </c>
      <c r="F13" s="95">
        <f>F12*$D7</f>
        <v>1444.48</v>
      </c>
      <c r="G13" s="95">
        <f t="shared" ref="G13:Q13" si="2">G12*$D7</f>
        <v>1372.2560000000001</v>
      </c>
      <c r="H13" s="95">
        <f t="shared" si="2"/>
        <v>1300.0320000000002</v>
      </c>
      <c r="I13" s="95">
        <f t="shared" si="2"/>
        <v>1227.8080000000002</v>
      </c>
      <c r="J13" s="95">
        <f t="shared" si="2"/>
        <v>1155.5840000000003</v>
      </c>
      <c r="K13" s="95">
        <f t="shared" si="2"/>
        <v>1083.3600000000004</v>
      </c>
      <c r="L13" s="95">
        <f t="shared" si="2"/>
        <v>1011.1360000000004</v>
      </c>
      <c r="M13" s="95">
        <f t="shared" si="2"/>
        <v>938.91200000000038</v>
      </c>
      <c r="N13" s="95">
        <f t="shared" si="2"/>
        <v>866.68800000000044</v>
      </c>
      <c r="O13" s="95">
        <f t="shared" si="2"/>
        <v>794.46400000000051</v>
      </c>
      <c r="P13" s="95">
        <f t="shared" si="2"/>
        <v>722.24000000000058</v>
      </c>
      <c r="Q13" s="95">
        <f t="shared" si="2"/>
        <v>650.01600000000053</v>
      </c>
      <c r="R13" s="95">
        <f t="shared" ref="R13:Y13" si="3">R12*$D7</f>
        <v>577.7920000000006</v>
      </c>
      <c r="S13" s="95">
        <f t="shared" si="3"/>
        <v>505.56800000000055</v>
      </c>
      <c r="T13" s="95">
        <f t="shared" si="3"/>
        <v>433.34400000000051</v>
      </c>
      <c r="U13" s="95">
        <f t="shared" si="3"/>
        <v>361.12000000000052</v>
      </c>
      <c r="V13" s="95">
        <f t="shared" si="3"/>
        <v>288.89600000000053</v>
      </c>
      <c r="W13" s="95">
        <f t="shared" si="3"/>
        <v>216.67200000000048</v>
      </c>
      <c r="X13" s="95">
        <f t="shared" si="3"/>
        <v>144.44800000000049</v>
      </c>
      <c r="Y13" s="95">
        <f t="shared" si="3"/>
        <v>72.224000000000487</v>
      </c>
    </row>
    <row r="14" spans="2:25">
      <c r="C14" s="34"/>
      <c r="D14" s="95"/>
      <c r="E14" s="33" t="s">
        <v>640</v>
      </c>
      <c r="F14" s="95">
        <f>SUM(F8:Q8)</f>
        <v>4514</v>
      </c>
      <c r="G14" s="95">
        <f t="shared" ref="G14:O14" si="4">F14-$D15</f>
        <v>4062.6</v>
      </c>
      <c r="H14" s="95">
        <f t="shared" si="4"/>
        <v>3611.2</v>
      </c>
      <c r="I14" s="95">
        <f t="shared" si="4"/>
        <v>3159.7999999999997</v>
      </c>
      <c r="J14" s="95">
        <f t="shared" si="4"/>
        <v>2708.3999999999996</v>
      </c>
      <c r="K14" s="95">
        <f t="shared" si="4"/>
        <v>2256.9999999999995</v>
      </c>
      <c r="L14" s="95">
        <f t="shared" si="4"/>
        <v>1805.5999999999995</v>
      </c>
      <c r="M14" s="95">
        <f t="shared" si="4"/>
        <v>1354.1999999999994</v>
      </c>
      <c r="N14" s="95">
        <f t="shared" si="4"/>
        <v>902.79999999999939</v>
      </c>
      <c r="O14" s="95">
        <f t="shared" si="4"/>
        <v>451.39999999999941</v>
      </c>
      <c r="P14" s="95"/>
      <c r="Q14" s="95"/>
      <c r="R14" s="95"/>
      <c r="S14" s="95"/>
      <c r="T14" s="95"/>
      <c r="U14" s="95"/>
      <c r="V14" s="95"/>
      <c r="W14" s="95"/>
      <c r="X14" s="95"/>
      <c r="Y14" s="95"/>
    </row>
    <row r="15" spans="2:25">
      <c r="B15" t="s">
        <v>371</v>
      </c>
      <c r="C15" s="34">
        <v>10</v>
      </c>
      <c r="D15" s="95">
        <f>SUM(F8:Q8)/C15</f>
        <v>451.4</v>
      </c>
      <c r="E15" s="33" t="s">
        <v>639</v>
      </c>
      <c r="F15" s="95">
        <f>F14*$D8</f>
        <v>90.28</v>
      </c>
      <c r="G15" s="95">
        <f t="shared" ref="G15:O15" si="5">G14*$D8</f>
        <v>81.251999999999995</v>
      </c>
      <c r="H15" s="95">
        <f t="shared" si="5"/>
        <v>72.224000000000004</v>
      </c>
      <c r="I15" s="95">
        <f t="shared" si="5"/>
        <v>63.195999999999998</v>
      </c>
      <c r="J15" s="95">
        <f t="shared" si="5"/>
        <v>54.167999999999992</v>
      </c>
      <c r="K15" s="95">
        <f t="shared" si="5"/>
        <v>45.139999999999993</v>
      </c>
      <c r="L15" s="95">
        <f t="shared" si="5"/>
        <v>36.111999999999988</v>
      </c>
      <c r="M15" s="95">
        <f t="shared" si="5"/>
        <v>27.083999999999989</v>
      </c>
      <c r="N15" s="95">
        <f t="shared" si="5"/>
        <v>18.055999999999987</v>
      </c>
      <c r="O15" s="95">
        <f t="shared" si="5"/>
        <v>9.027999999999988</v>
      </c>
      <c r="P15" s="34"/>
      <c r="Q15" s="34"/>
      <c r="R15" s="34"/>
      <c r="S15" s="34"/>
      <c r="T15" s="34"/>
      <c r="U15" s="34"/>
      <c r="V15" s="34"/>
      <c r="W15" s="34"/>
      <c r="X15" s="34"/>
      <c r="Y15" s="34"/>
    </row>
  </sheetData>
  <sheetProtection algorithmName="SHA-512" hashValue="l06pCA5xnKSgKyIn+fs6A6qs4BapHmbMKRRLMf1bLyBJpfAzi6uNVQh4kdkG6RbB92dlf14Ny+cnZV2giqSwyg==" saltValue="sDBzL0mf7M9CMiydxbOJd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4E7D1-F4A4-4557-B5EB-8EE7E168EB1A}">
  <dimension ref="B1:X51"/>
  <sheetViews>
    <sheetView workbookViewId="0">
      <pane ySplit="1" topLeftCell="A2" activePane="bottomLeft" state="frozen"/>
      <selection pane="bottomLeft" activeCell="H24" sqref="H24"/>
    </sheetView>
  </sheetViews>
  <sheetFormatPr defaultRowHeight="14.5"/>
  <cols>
    <col min="2" max="2" width="27.453125" bestFit="1" customWidth="1"/>
    <col min="4" max="21" width="11.453125" customWidth="1"/>
    <col min="22" max="23" width="12.08984375" bestFit="1" customWidth="1"/>
  </cols>
  <sheetData>
    <row r="1" spans="2:24">
      <c r="C1" s="1" t="s">
        <v>0</v>
      </c>
      <c r="D1" s="1">
        <v>1</v>
      </c>
      <c r="E1" s="1">
        <v>2</v>
      </c>
      <c r="F1" s="1">
        <v>3</v>
      </c>
      <c r="G1" s="1">
        <v>4</v>
      </c>
      <c r="H1" s="1">
        <v>5</v>
      </c>
      <c r="I1" s="1">
        <v>6</v>
      </c>
      <c r="J1" s="1">
        <v>7</v>
      </c>
      <c r="K1" s="1">
        <v>8</v>
      </c>
      <c r="L1" s="1">
        <v>9</v>
      </c>
      <c r="M1" s="1">
        <v>10</v>
      </c>
      <c r="N1" s="1">
        <v>11</v>
      </c>
      <c r="O1" s="1">
        <v>12</v>
      </c>
      <c r="P1" s="1">
        <v>13</v>
      </c>
      <c r="Q1" s="1">
        <v>14</v>
      </c>
      <c r="R1" s="1">
        <v>15</v>
      </c>
      <c r="S1" s="1">
        <v>16</v>
      </c>
      <c r="T1" s="1">
        <v>17</v>
      </c>
      <c r="U1" s="1">
        <v>18</v>
      </c>
      <c r="V1" s="1">
        <v>19</v>
      </c>
      <c r="W1" s="1">
        <v>20</v>
      </c>
    </row>
    <row r="2" spans="2:24">
      <c r="B2" s="34" t="s">
        <v>662</v>
      </c>
      <c r="C2" s="33"/>
      <c r="D2" s="69">
        <f>'Financieringsbegroting '!F9</f>
        <v>2294</v>
      </c>
      <c r="E2" s="97">
        <f>D51+'Financieringsbegroting '!G9</f>
        <v>-6729.6356124999984</v>
      </c>
      <c r="F2" s="97">
        <f>E51+'Financieringsbegroting '!H9</f>
        <v>-25089.263799723092</v>
      </c>
      <c r="G2" s="97">
        <f>F51+'Financieringsbegroting '!I9</f>
        <v>-42156.772207454953</v>
      </c>
      <c r="H2" s="97">
        <f>G51+'Financieringsbegroting '!J9</f>
        <v>-45669.262961269313</v>
      </c>
      <c r="I2" s="97">
        <f>H51+'Financieringsbegroting '!K9</f>
        <v>-25867.753418177726</v>
      </c>
      <c r="J2" s="97">
        <f>I51+'Financieringsbegroting '!L9</f>
        <v>-8601.2296868090234</v>
      </c>
      <c r="K2" s="97">
        <f>J51+'Financieringsbegroting '!M9</f>
        <v>8351.3079292238399</v>
      </c>
      <c r="L2" s="97">
        <f>K51+'Financieringsbegroting '!N9</f>
        <v>24109.384953254012</v>
      </c>
      <c r="M2" s="97">
        <f>L51+'Financieringsbegroting '!O9</f>
        <v>38214.393052131789</v>
      </c>
      <c r="N2" s="97">
        <f t="shared" ref="N2:W2" si="0">M51</f>
        <v>45019.585736125526</v>
      </c>
      <c r="O2" s="97">
        <f t="shared" si="0"/>
        <v>45148.48639126429</v>
      </c>
      <c r="P2" s="97">
        <f t="shared" si="0"/>
        <v>45356.833446403049</v>
      </c>
      <c r="Q2" s="97">
        <f t="shared" si="0"/>
        <v>45644.626901541822</v>
      </c>
      <c r="R2" s="97">
        <f t="shared" si="0"/>
        <v>46011.866756680596</v>
      </c>
      <c r="S2" s="97">
        <f t="shared" si="0"/>
        <v>46458.553011819371</v>
      </c>
      <c r="T2" s="97">
        <f t="shared" si="0"/>
        <v>45728.672440768787</v>
      </c>
      <c r="U2" s="97">
        <f t="shared" si="0"/>
        <v>45078.238269718218</v>
      </c>
      <c r="V2" s="97">
        <f t="shared" si="0"/>
        <v>44507.250498667636</v>
      </c>
      <c r="W2" s="97">
        <f t="shared" si="0"/>
        <v>44015.709127617054</v>
      </c>
      <c r="X2" s="43"/>
    </row>
    <row r="3" spans="2:24">
      <c r="B3" s="34"/>
      <c r="C3" s="33"/>
      <c r="D3" s="33"/>
      <c r="E3" s="33"/>
      <c r="F3" s="33"/>
      <c r="G3" s="33"/>
      <c r="H3" s="33"/>
      <c r="I3" s="33"/>
      <c r="J3" s="33"/>
      <c r="K3" s="33"/>
      <c r="L3" s="33"/>
      <c r="M3" s="33"/>
      <c r="N3" s="33"/>
      <c r="O3" s="33"/>
      <c r="P3" s="33"/>
      <c r="Q3" s="33"/>
      <c r="R3" s="33"/>
      <c r="S3" s="33"/>
      <c r="T3" s="33"/>
      <c r="U3" s="33"/>
      <c r="V3" s="33"/>
      <c r="W3" s="33"/>
    </row>
    <row r="4" spans="2:24">
      <c r="B4" s="33" t="s">
        <v>539</v>
      </c>
      <c r="C4" s="34"/>
      <c r="D4" s="98"/>
      <c r="E4" s="34"/>
      <c r="F4" s="34"/>
      <c r="G4" s="34"/>
      <c r="H4" s="34"/>
      <c r="I4" s="34"/>
      <c r="J4" s="34"/>
      <c r="K4" s="34"/>
      <c r="L4" s="34"/>
      <c r="M4" s="34"/>
      <c r="N4" s="34"/>
      <c r="O4" s="34"/>
      <c r="P4" s="34"/>
      <c r="Q4" s="34"/>
      <c r="R4" s="34"/>
      <c r="S4" s="34"/>
      <c r="T4" s="34"/>
      <c r="U4" s="34"/>
      <c r="V4" s="34"/>
      <c r="W4" s="34"/>
    </row>
    <row r="5" spans="2:24">
      <c r="B5" s="34" t="s">
        <v>339</v>
      </c>
      <c r="C5" s="34"/>
      <c r="D5" s="95">
        <f>Saldo!D4</f>
        <v>0</v>
      </c>
      <c r="E5" s="95">
        <f>Saldo!E4</f>
        <v>1909.6469711925001</v>
      </c>
      <c r="F5" s="95">
        <f>Saldo!F4</f>
        <v>8945.5047792100631</v>
      </c>
      <c r="G5" s="95">
        <f>Saldo!G4</f>
        <v>14136.359664133051</v>
      </c>
      <c r="H5" s="95">
        <f>Saldo!H4</f>
        <v>34975.940725901441</v>
      </c>
      <c r="I5" s="95">
        <f>Saldo!I4</f>
        <v>50189.580997492521</v>
      </c>
      <c r="J5" s="95">
        <f>Saldo!J4</f>
        <v>55039.556867205181</v>
      </c>
      <c r="K5" s="95">
        <f>Saldo!K4</f>
        <v>58845.840151726246</v>
      </c>
      <c r="L5" s="95">
        <f>Saldo!L4</f>
        <v>62162.81849525241</v>
      </c>
      <c r="M5" s="95">
        <f>Saldo!M4</f>
        <v>64462.080938179344</v>
      </c>
      <c r="N5" s="95">
        <f>Saldo!N4</f>
        <v>66977.712603216118</v>
      </c>
      <c r="O5" s="95">
        <f>Saldo!O4</f>
        <v>66977.712603216118</v>
      </c>
      <c r="P5" s="95">
        <f>Saldo!P4</f>
        <v>66977.712603216118</v>
      </c>
      <c r="Q5" s="95">
        <f>Saldo!Q4</f>
        <v>66977.712603216118</v>
      </c>
      <c r="R5" s="95">
        <f>Saldo!R4</f>
        <v>66977.712603216118</v>
      </c>
      <c r="S5" s="95">
        <f>Saldo!S4</f>
        <v>70826.744594124757</v>
      </c>
      <c r="T5" s="95">
        <f>Saldo!T4</f>
        <v>70826.744594124757</v>
      </c>
      <c r="U5" s="95">
        <f>Saldo!U4</f>
        <v>70826.744594124757</v>
      </c>
      <c r="V5" s="95">
        <f>Saldo!V4</f>
        <v>70826.744594124757</v>
      </c>
      <c r="W5" s="95">
        <f>Saldo!W4</f>
        <v>70826.744594124757</v>
      </c>
    </row>
    <row r="6" spans="2:24">
      <c r="B6" s="34" t="s">
        <v>340</v>
      </c>
      <c r="C6" s="34"/>
      <c r="D6" s="95">
        <f>Saldo!D5</f>
        <v>11100</v>
      </c>
      <c r="E6" s="95">
        <f>Saldo!E5</f>
        <v>0</v>
      </c>
      <c r="F6" s="95">
        <f>Saldo!F5</f>
        <v>0</v>
      </c>
      <c r="G6" s="95">
        <f>Saldo!G5</f>
        <v>0</v>
      </c>
      <c r="H6" s="95">
        <f>Saldo!H5</f>
        <v>0</v>
      </c>
      <c r="I6" s="95">
        <f>Saldo!I5</f>
        <v>0</v>
      </c>
      <c r="J6" s="95">
        <f>Saldo!J5</f>
        <v>0</v>
      </c>
      <c r="K6" s="95">
        <f>Saldo!K5</f>
        <v>0</v>
      </c>
      <c r="L6" s="95">
        <f>Saldo!L5</f>
        <v>0</v>
      </c>
      <c r="M6" s="95">
        <f>Saldo!M5</f>
        <v>0</v>
      </c>
      <c r="N6" s="95">
        <f>Saldo!N5</f>
        <v>0</v>
      </c>
      <c r="O6" s="95">
        <f>Saldo!O5</f>
        <v>0</v>
      </c>
      <c r="P6" s="95">
        <f>Saldo!P5</f>
        <v>0</v>
      </c>
      <c r="Q6" s="95">
        <f>Saldo!Q5</f>
        <v>0</v>
      </c>
      <c r="R6" s="95">
        <f>Saldo!R5</f>
        <v>0</v>
      </c>
      <c r="S6" s="95">
        <f>Saldo!S5</f>
        <v>0</v>
      </c>
      <c r="T6" s="95">
        <f>Saldo!T5</f>
        <v>0</v>
      </c>
      <c r="U6" s="95">
        <f>Saldo!U5</f>
        <v>0</v>
      </c>
      <c r="V6" s="95">
        <f>Saldo!V5</f>
        <v>0</v>
      </c>
      <c r="W6" s="95">
        <f>Saldo!W5</f>
        <v>0</v>
      </c>
    </row>
    <row r="7" spans="2:24">
      <c r="B7" s="34" t="s">
        <v>44</v>
      </c>
      <c r="C7" s="34"/>
      <c r="D7" s="95">
        <f>'Indirecte posten '!C9</f>
        <v>0</v>
      </c>
      <c r="E7" s="95">
        <f>'Indirecte posten '!D9</f>
        <v>0</v>
      </c>
      <c r="F7" s="95">
        <f>'Indirecte posten '!E9</f>
        <v>0</v>
      </c>
      <c r="G7" s="95">
        <f>'Indirecte posten '!F9</f>
        <v>0</v>
      </c>
      <c r="H7" s="95">
        <f>'Indirecte posten '!G9</f>
        <v>0</v>
      </c>
      <c r="I7" s="95">
        <f>'Indirecte posten '!H9</f>
        <v>0</v>
      </c>
      <c r="J7" s="95">
        <f>'Indirecte posten '!I9</f>
        <v>0</v>
      </c>
      <c r="K7" s="95">
        <f>'Indirecte posten '!J9</f>
        <v>0</v>
      </c>
      <c r="L7" s="95">
        <f>'Indirecte posten '!K9</f>
        <v>0</v>
      </c>
      <c r="M7" s="95">
        <f>'Indirecte posten '!L9</f>
        <v>0</v>
      </c>
      <c r="N7" s="95">
        <f>'Indirecte posten '!M9</f>
        <v>0</v>
      </c>
      <c r="O7" s="95">
        <f>'Indirecte posten '!N9</f>
        <v>0</v>
      </c>
      <c r="P7" s="95">
        <f>'Indirecte posten '!O9</f>
        <v>0</v>
      </c>
      <c r="Q7" s="95">
        <f>'Indirecte posten '!P9</f>
        <v>0</v>
      </c>
      <c r="R7" s="95">
        <f>'Indirecte posten '!Q9</f>
        <v>0</v>
      </c>
      <c r="S7" s="95">
        <f>'Indirecte posten '!R9</f>
        <v>0</v>
      </c>
      <c r="T7" s="95">
        <f>'Indirecte posten '!S9</f>
        <v>0</v>
      </c>
      <c r="U7" s="95">
        <f>'Indirecte posten '!T9</f>
        <v>0</v>
      </c>
      <c r="V7" s="95">
        <f>'Indirecte posten '!U9</f>
        <v>0</v>
      </c>
      <c r="W7" s="95">
        <f>'Indirecte posten '!V9</f>
        <v>0</v>
      </c>
    </row>
    <row r="8" spans="2:24">
      <c r="B8" s="34" t="s">
        <v>341</v>
      </c>
      <c r="C8" s="34"/>
      <c r="D8" s="95">
        <f>'Indirecte posten '!C10</f>
        <v>0</v>
      </c>
      <c r="E8" s="95">
        <f>'Indirecte posten '!D10</f>
        <v>0</v>
      </c>
      <c r="F8" s="95">
        <f>'Indirecte posten '!E10</f>
        <v>0</v>
      </c>
      <c r="G8" s="95">
        <f>'Indirecte posten '!F10</f>
        <v>0</v>
      </c>
      <c r="H8" s="95">
        <f>'Indirecte posten '!G10</f>
        <v>0</v>
      </c>
      <c r="I8" s="95">
        <f>'Indirecte posten '!H10</f>
        <v>0</v>
      </c>
      <c r="J8" s="95">
        <f>'Indirecte posten '!I10</f>
        <v>0</v>
      </c>
      <c r="K8" s="95">
        <f>'Indirecte posten '!J10</f>
        <v>0</v>
      </c>
      <c r="L8" s="95">
        <f>'Indirecte posten '!K10</f>
        <v>0</v>
      </c>
      <c r="M8" s="95">
        <f>'Indirecte posten '!L10</f>
        <v>0</v>
      </c>
      <c r="N8" s="95">
        <f>'Indirecte posten '!M10</f>
        <v>0</v>
      </c>
      <c r="O8" s="95">
        <f>'Indirecte posten '!N10</f>
        <v>0</v>
      </c>
      <c r="P8" s="95">
        <f>'Indirecte posten '!O10</f>
        <v>0</v>
      </c>
      <c r="Q8" s="95">
        <f>'Indirecte posten '!P10</f>
        <v>0</v>
      </c>
      <c r="R8" s="95">
        <f>'Indirecte posten '!Q10</f>
        <v>0</v>
      </c>
      <c r="S8" s="95">
        <f>'Indirecte posten '!R10</f>
        <v>0</v>
      </c>
      <c r="T8" s="95">
        <f>'Indirecte posten '!S10</f>
        <v>0</v>
      </c>
      <c r="U8" s="95">
        <f>'Indirecte posten '!T10</f>
        <v>0</v>
      </c>
      <c r="V8" s="95">
        <f>'Indirecte posten '!U10</f>
        <v>0</v>
      </c>
      <c r="W8" s="95">
        <f>'Indirecte posten '!V10</f>
        <v>0</v>
      </c>
    </row>
    <row r="9" spans="2:24">
      <c r="B9" s="34" t="s">
        <v>342</v>
      </c>
      <c r="C9" s="34"/>
      <c r="D9" s="95">
        <f>'Indirecte posten '!C11</f>
        <v>0</v>
      </c>
      <c r="E9" s="95">
        <f>'Indirecte posten '!D11</f>
        <v>0</v>
      </c>
      <c r="F9" s="95">
        <f>'Indirecte posten '!E11</f>
        <v>0</v>
      </c>
      <c r="G9" s="95">
        <f>'Indirecte posten '!F11</f>
        <v>0</v>
      </c>
      <c r="H9" s="95">
        <f>'Indirecte posten '!G11</f>
        <v>0</v>
      </c>
      <c r="I9" s="95">
        <f>'Indirecte posten '!H11</f>
        <v>0</v>
      </c>
      <c r="J9" s="95">
        <f>'Indirecte posten '!I11</f>
        <v>0</v>
      </c>
      <c r="K9" s="95">
        <f>'Indirecte posten '!J11</f>
        <v>0</v>
      </c>
      <c r="L9" s="95">
        <f>'Indirecte posten '!K11</f>
        <v>0</v>
      </c>
      <c r="M9" s="95">
        <f>'Indirecte posten '!L11</f>
        <v>0</v>
      </c>
      <c r="N9" s="95">
        <f>'Indirecte posten '!M11</f>
        <v>0</v>
      </c>
      <c r="O9" s="95">
        <f>'Indirecte posten '!N11</f>
        <v>0</v>
      </c>
      <c r="P9" s="95">
        <f>'Indirecte posten '!O11</f>
        <v>0</v>
      </c>
      <c r="Q9" s="95">
        <f>'Indirecte posten '!P11</f>
        <v>0</v>
      </c>
      <c r="R9" s="95">
        <f>'Indirecte posten '!Q11</f>
        <v>0</v>
      </c>
      <c r="S9" s="95">
        <f>'Indirecte posten '!R11</f>
        <v>0</v>
      </c>
      <c r="T9" s="95">
        <f>'Indirecte posten '!S11</f>
        <v>0</v>
      </c>
      <c r="U9" s="95">
        <f>'Indirecte posten '!T11</f>
        <v>0</v>
      </c>
      <c r="V9" s="95">
        <f>'Indirecte posten '!U11</f>
        <v>0</v>
      </c>
      <c r="W9" s="95">
        <f>'Indirecte posten '!V11</f>
        <v>0</v>
      </c>
    </row>
    <row r="10" spans="2:24">
      <c r="B10" s="34" t="s">
        <v>13</v>
      </c>
      <c r="C10" s="34"/>
      <c r="D10" s="95">
        <f>'Indirecte posten '!C12</f>
        <v>0</v>
      </c>
      <c r="E10" s="95">
        <f>'Indirecte posten '!D12</f>
        <v>0</v>
      </c>
      <c r="F10" s="95">
        <f>'Indirecte posten '!E12</f>
        <v>0</v>
      </c>
      <c r="G10" s="95">
        <f>'Indirecte posten '!F12</f>
        <v>0</v>
      </c>
      <c r="H10" s="95">
        <f>'Indirecte posten '!G12</f>
        <v>0</v>
      </c>
      <c r="I10" s="95">
        <f>'Indirecte posten '!H12</f>
        <v>0</v>
      </c>
      <c r="J10" s="95">
        <f>'Indirecte posten '!I12</f>
        <v>0</v>
      </c>
      <c r="K10" s="95">
        <f>'Indirecte posten '!J12</f>
        <v>0</v>
      </c>
      <c r="L10" s="95">
        <f>'Indirecte posten '!K12</f>
        <v>0</v>
      </c>
      <c r="M10" s="95">
        <f>'Indirecte posten '!L12</f>
        <v>0</v>
      </c>
      <c r="N10" s="95">
        <f>'Indirecte posten '!M12</f>
        <v>0</v>
      </c>
      <c r="O10" s="95">
        <f>'Indirecte posten '!N12</f>
        <v>0</v>
      </c>
      <c r="P10" s="95">
        <f>'Indirecte posten '!O12</f>
        <v>0</v>
      </c>
      <c r="Q10" s="95">
        <f>'Indirecte posten '!P12</f>
        <v>0</v>
      </c>
      <c r="R10" s="95">
        <f>'Indirecte posten '!Q12</f>
        <v>0</v>
      </c>
      <c r="S10" s="95">
        <f>'Indirecte posten '!R12</f>
        <v>0</v>
      </c>
      <c r="T10" s="95">
        <f>'Indirecte posten '!S12</f>
        <v>0</v>
      </c>
      <c r="U10" s="95">
        <f>'Indirecte posten '!T12</f>
        <v>0</v>
      </c>
      <c r="V10" s="95">
        <f>'Indirecte posten '!U12</f>
        <v>0</v>
      </c>
      <c r="W10" s="95">
        <f>'Indirecte posten '!V12</f>
        <v>0</v>
      </c>
    </row>
    <row r="11" spans="2:24">
      <c r="B11" s="34"/>
      <c r="C11" s="34"/>
      <c r="D11" s="34"/>
      <c r="E11" s="34"/>
      <c r="F11" s="34"/>
      <c r="G11" s="34"/>
      <c r="H11" s="34"/>
      <c r="I11" s="34"/>
      <c r="J11" s="34"/>
      <c r="K11" s="34"/>
      <c r="L11" s="34"/>
      <c r="M11" s="34"/>
      <c r="N11" s="34"/>
      <c r="O11" s="34"/>
      <c r="P11" s="34"/>
      <c r="Q11" s="34"/>
      <c r="R11" s="34"/>
      <c r="S11" s="34"/>
      <c r="T11" s="34"/>
      <c r="U11" s="34"/>
      <c r="V11" s="34"/>
      <c r="W11" s="34"/>
    </row>
    <row r="12" spans="2:24">
      <c r="B12" s="34" t="s">
        <v>19</v>
      </c>
      <c r="C12" s="34"/>
      <c r="D12" s="35">
        <f>'Indirecte posten '!C4</f>
        <v>0</v>
      </c>
      <c r="E12" s="35">
        <f>'Indirecte posten '!D4</f>
        <v>0</v>
      </c>
      <c r="F12" s="35">
        <f>'Indirecte posten '!E4</f>
        <v>0</v>
      </c>
      <c r="G12" s="35">
        <f>'Indirecte posten '!F4</f>
        <v>0</v>
      </c>
      <c r="H12" s="35">
        <f>'Indirecte posten '!G4</f>
        <v>0</v>
      </c>
      <c r="I12" s="35">
        <f>'Indirecte posten '!H4</f>
        <v>0</v>
      </c>
      <c r="J12" s="35">
        <f>'Indirecte posten '!I4</f>
        <v>0</v>
      </c>
      <c r="K12" s="35">
        <f>'Indirecte posten '!J4</f>
        <v>0</v>
      </c>
      <c r="L12" s="35">
        <f>'Indirecte posten '!K4</f>
        <v>0</v>
      </c>
      <c r="M12" s="35">
        <f>'Indirecte posten '!L4</f>
        <v>0</v>
      </c>
      <c r="N12" s="35">
        <f>'Indirecte posten '!M4</f>
        <v>0</v>
      </c>
      <c r="O12" s="35">
        <f>'Indirecte posten '!N4</f>
        <v>0</v>
      </c>
      <c r="P12" s="35">
        <f>'Indirecte posten '!O4</f>
        <v>0</v>
      </c>
      <c r="Q12" s="35">
        <f>'Indirecte posten '!P4</f>
        <v>0</v>
      </c>
      <c r="R12" s="35">
        <f>'Indirecte posten '!Q4</f>
        <v>0</v>
      </c>
      <c r="S12" s="35">
        <f>'Indirecte posten '!R4</f>
        <v>0</v>
      </c>
      <c r="T12" s="35">
        <f>'Indirecte posten '!S4</f>
        <v>0</v>
      </c>
      <c r="U12" s="35">
        <f>'Indirecte posten '!T4</f>
        <v>0</v>
      </c>
      <c r="V12" s="35">
        <f>'Indirecte posten '!U4</f>
        <v>0</v>
      </c>
      <c r="W12" s="35">
        <f>'Indirecte posten '!V4</f>
        <v>0</v>
      </c>
    </row>
    <row r="13" spans="2:24">
      <c r="B13" s="34" t="s">
        <v>22</v>
      </c>
      <c r="C13" s="34"/>
      <c r="D13" s="35">
        <f>'Indirecte posten '!C5</f>
        <v>0</v>
      </c>
      <c r="E13" s="35">
        <f>'Indirecte posten '!D5</f>
        <v>0</v>
      </c>
      <c r="F13" s="35">
        <f>'Indirecte posten '!E5</f>
        <v>0</v>
      </c>
      <c r="G13" s="35">
        <f>'Indirecte posten '!F5</f>
        <v>0</v>
      </c>
      <c r="H13" s="35">
        <f>'Indirecte posten '!G5</f>
        <v>2775</v>
      </c>
      <c r="I13" s="35">
        <f>'Indirecte posten '!H5</f>
        <v>2775</v>
      </c>
      <c r="J13" s="35">
        <f>'Indirecte posten '!I5</f>
        <v>2775</v>
      </c>
      <c r="K13" s="35">
        <f>'Indirecte posten '!J5</f>
        <v>2775</v>
      </c>
      <c r="L13" s="35">
        <f>'Indirecte posten '!K5</f>
        <v>2775</v>
      </c>
      <c r="M13" s="35">
        <f>'Indirecte posten '!L5</f>
        <v>2775</v>
      </c>
      <c r="N13" s="35">
        <f>'Indirecte posten '!M5</f>
        <v>2775</v>
      </c>
      <c r="O13" s="35">
        <f>'Indirecte posten '!N5</f>
        <v>2775</v>
      </c>
      <c r="P13" s="35">
        <f>'Indirecte posten '!O5</f>
        <v>2775</v>
      </c>
      <c r="Q13" s="35">
        <f>'Indirecte posten '!P5</f>
        <v>2775</v>
      </c>
      <c r="R13" s="35">
        <f>'Indirecte posten '!Q5</f>
        <v>2775</v>
      </c>
      <c r="S13" s="35">
        <f>'Indirecte posten '!R5</f>
        <v>2775</v>
      </c>
      <c r="T13" s="35">
        <f>'Indirecte posten '!S5</f>
        <v>2775</v>
      </c>
      <c r="U13" s="35">
        <f>'Indirecte posten '!T5</f>
        <v>2775</v>
      </c>
      <c r="V13" s="35">
        <f>'Indirecte posten '!U5</f>
        <v>2775</v>
      </c>
      <c r="W13" s="35">
        <f>'Indirecte posten '!V5</f>
        <v>2775</v>
      </c>
    </row>
    <row r="14" spans="2:24">
      <c r="B14" s="39" t="s">
        <v>23</v>
      </c>
      <c r="C14" s="34"/>
      <c r="D14" s="35">
        <f>'Indirecte posten '!C6</f>
        <v>0</v>
      </c>
      <c r="E14" s="35">
        <f>'Indirecte posten '!D6</f>
        <v>0</v>
      </c>
      <c r="F14" s="35">
        <f>'Indirecte posten '!E6</f>
        <v>0</v>
      </c>
      <c r="G14" s="35">
        <f>'Indirecte posten '!F6</f>
        <v>0</v>
      </c>
      <c r="H14" s="35">
        <f>'Indirecte posten '!G6</f>
        <v>0</v>
      </c>
      <c r="I14" s="35">
        <f>'Indirecte posten '!H6</f>
        <v>0</v>
      </c>
      <c r="J14" s="35">
        <f>'Indirecte posten '!I6</f>
        <v>0</v>
      </c>
      <c r="K14" s="35">
        <f>'Indirecte posten '!J6</f>
        <v>0</v>
      </c>
      <c r="L14" s="35">
        <f>'Indirecte posten '!K6</f>
        <v>0</v>
      </c>
      <c r="M14" s="35">
        <f>'Indirecte posten '!L6</f>
        <v>0</v>
      </c>
      <c r="N14" s="35">
        <f>'Indirecte posten '!M6</f>
        <v>0</v>
      </c>
      <c r="O14" s="35">
        <f>'Indirecte posten '!N6</f>
        <v>0</v>
      </c>
      <c r="P14" s="35">
        <f>'Indirecte posten '!O6</f>
        <v>0</v>
      </c>
      <c r="Q14" s="35">
        <f>'Indirecte posten '!P6</f>
        <v>0</v>
      </c>
      <c r="R14" s="35">
        <f>'Indirecte posten '!Q6</f>
        <v>0</v>
      </c>
      <c r="S14" s="35">
        <f>'Indirecte posten '!R6</f>
        <v>0</v>
      </c>
      <c r="T14" s="35">
        <f>'Indirecte posten '!S6</f>
        <v>0</v>
      </c>
      <c r="U14" s="35">
        <f>'Indirecte posten '!T6</f>
        <v>0</v>
      </c>
      <c r="V14" s="35">
        <f>'Indirecte posten '!U6</f>
        <v>0</v>
      </c>
      <c r="W14" s="35">
        <f>'Indirecte posten '!V6</f>
        <v>0</v>
      </c>
    </row>
    <row r="15" spans="2:24">
      <c r="B15" s="34" t="s">
        <v>25</v>
      </c>
      <c r="C15" s="34"/>
      <c r="D15" s="35">
        <f>'Indirecte posten '!C7</f>
        <v>93</v>
      </c>
      <c r="E15" s="35">
        <f>'Indirecte posten '!D7</f>
        <v>93</v>
      </c>
      <c r="F15" s="35">
        <f>'Indirecte posten '!E7</f>
        <v>93</v>
      </c>
      <c r="G15" s="35">
        <f>'Indirecte posten '!F7</f>
        <v>93</v>
      </c>
      <c r="H15" s="35">
        <f>'Indirecte posten '!G7</f>
        <v>93</v>
      </c>
      <c r="I15" s="35">
        <f>'Indirecte posten '!H7</f>
        <v>93</v>
      </c>
      <c r="J15" s="35">
        <f>'Indirecte posten '!I7</f>
        <v>93</v>
      </c>
      <c r="K15" s="35">
        <f>'Indirecte posten '!J7</f>
        <v>93</v>
      </c>
      <c r="L15" s="35">
        <f>'Indirecte posten '!K7</f>
        <v>93</v>
      </c>
      <c r="M15" s="35">
        <f>'Indirecte posten '!L7</f>
        <v>93</v>
      </c>
      <c r="N15" s="35">
        <f>'Indirecte posten '!M7</f>
        <v>93</v>
      </c>
      <c r="O15" s="35">
        <f>'Indirecte posten '!N7</f>
        <v>93</v>
      </c>
      <c r="P15" s="35">
        <f>'Indirecte posten '!O7</f>
        <v>93</v>
      </c>
      <c r="Q15" s="35">
        <f>'Indirecte posten '!P7</f>
        <v>93</v>
      </c>
      <c r="R15" s="35">
        <f>'Indirecte posten '!Q7</f>
        <v>93</v>
      </c>
      <c r="S15" s="35">
        <f>'Indirecte posten '!R7</f>
        <v>93</v>
      </c>
      <c r="T15" s="35">
        <f>'Indirecte posten '!S7</f>
        <v>93</v>
      </c>
      <c r="U15" s="35">
        <f>'Indirecte posten '!T7</f>
        <v>93</v>
      </c>
      <c r="V15" s="35">
        <f>'Indirecte posten '!U7</f>
        <v>93</v>
      </c>
      <c r="W15" s="35">
        <f>'Indirecte posten '!V7</f>
        <v>93</v>
      </c>
    </row>
    <row r="16" spans="2:24">
      <c r="B16" s="34"/>
      <c r="C16" s="34"/>
      <c r="D16" s="35"/>
      <c r="E16" s="35"/>
      <c r="F16" s="35"/>
      <c r="G16" s="35"/>
      <c r="H16" s="35"/>
      <c r="I16" s="35"/>
      <c r="J16" s="35"/>
      <c r="K16" s="35"/>
      <c r="L16" s="35"/>
      <c r="M16" s="35"/>
      <c r="N16" s="35"/>
      <c r="O16" s="35"/>
      <c r="P16" s="35"/>
      <c r="Q16" s="35"/>
      <c r="R16" s="35"/>
      <c r="S16" s="35"/>
      <c r="T16" s="35"/>
      <c r="U16" s="35"/>
      <c r="V16" s="35"/>
      <c r="W16" s="35"/>
    </row>
    <row r="17" spans="2:23">
      <c r="B17" s="33" t="s">
        <v>540</v>
      </c>
      <c r="C17" s="34"/>
      <c r="D17" s="35">
        <f>SUM(D5:D15)</f>
        <v>11193</v>
      </c>
      <c r="E17" s="35">
        <f t="shared" ref="E17:W17" si="1">SUM(E5:E15)</f>
        <v>2002.6469711925001</v>
      </c>
      <c r="F17" s="35">
        <f t="shared" si="1"/>
        <v>9038.5047792100631</v>
      </c>
      <c r="G17" s="35">
        <f t="shared" si="1"/>
        <v>14229.359664133051</v>
      </c>
      <c r="H17" s="35">
        <f t="shared" si="1"/>
        <v>37843.940725901441</v>
      </c>
      <c r="I17" s="35">
        <f t="shared" si="1"/>
        <v>53057.580997492521</v>
      </c>
      <c r="J17" s="35">
        <f t="shared" si="1"/>
        <v>57907.556867205181</v>
      </c>
      <c r="K17" s="35">
        <f t="shared" si="1"/>
        <v>61713.840151726246</v>
      </c>
      <c r="L17" s="35">
        <f t="shared" si="1"/>
        <v>65030.81849525241</v>
      </c>
      <c r="M17" s="35">
        <f t="shared" si="1"/>
        <v>67330.080938179337</v>
      </c>
      <c r="N17" s="35">
        <f t="shared" si="1"/>
        <v>69845.712603216118</v>
      </c>
      <c r="O17" s="35">
        <f t="shared" si="1"/>
        <v>69845.712603216118</v>
      </c>
      <c r="P17" s="35">
        <f t="shared" si="1"/>
        <v>69845.712603216118</v>
      </c>
      <c r="Q17" s="35">
        <f t="shared" si="1"/>
        <v>69845.712603216118</v>
      </c>
      <c r="R17" s="35">
        <f t="shared" si="1"/>
        <v>69845.712603216118</v>
      </c>
      <c r="S17" s="35">
        <f t="shared" si="1"/>
        <v>73694.744594124757</v>
      </c>
      <c r="T17" s="35">
        <f t="shared" si="1"/>
        <v>73694.744594124757</v>
      </c>
      <c r="U17" s="35">
        <f t="shared" si="1"/>
        <v>73694.744594124757</v>
      </c>
      <c r="V17" s="35">
        <f t="shared" si="1"/>
        <v>73694.744594124757</v>
      </c>
      <c r="W17" s="35">
        <f t="shared" si="1"/>
        <v>73694.744594124757</v>
      </c>
    </row>
    <row r="18" spans="2:23">
      <c r="B18" s="34"/>
      <c r="C18" s="34"/>
      <c r="D18" s="34"/>
      <c r="E18" s="34"/>
      <c r="F18" s="34"/>
      <c r="G18" s="34"/>
      <c r="H18" s="34"/>
      <c r="I18" s="34"/>
      <c r="J18" s="34"/>
      <c r="K18" s="34"/>
      <c r="L18" s="34"/>
      <c r="M18" s="34"/>
      <c r="N18" s="34"/>
      <c r="O18" s="34"/>
      <c r="P18" s="34"/>
      <c r="Q18" s="34"/>
      <c r="R18" s="34"/>
      <c r="S18" s="34"/>
      <c r="T18" s="34"/>
      <c r="U18" s="34"/>
      <c r="V18" s="34"/>
      <c r="W18" s="34"/>
    </row>
    <row r="19" spans="2:23">
      <c r="B19" s="33" t="s">
        <v>374</v>
      </c>
      <c r="C19" s="34"/>
      <c r="D19" s="34"/>
      <c r="E19" s="34"/>
      <c r="F19" s="34"/>
      <c r="G19" s="34"/>
      <c r="H19" s="34"/>
      <c r="I19" s="34"/>
      <c r="J19" s="34"/>
      <c r="K19" s="34"/>
      <c r="L19" s="34"/>
      <c r="M19" s="34"/>
      <c r="N19" s="34"/>
      <c r="O19" s="34"/>
      <c r="P19" s="34"/>
      <c r="Q19" s="34"/>
      <c r="R19" s="34"/>
      <c r="S19" s="34"/>
      <c r="T19" s="34"/>
      <c r="U19" s="34"/>
      <c r="V19" s="34"/>
      <c r="W19" s="34"/>
    </row>
    <row r="20" spans="2:23">
      <c r="B20" s="34"/>
      <c r="C20" s="34"/>
      <c r="D20" s="34"/>
      <c r="E20" s="34"/>
      <c r="F20" s="34"/>
      <c r="G20" s="34"/>
      <c r="H20" s="34"/>
      <c r="I20" s="34"/>
      <c r="J20" s="34"/>
      <c r="K20" s="34"/>
      <c r="L20" s="34"/>
      <c r="M20" s="34"/>
      <c r="N20" s="34"/>
      <c r="O20" s="34"/>
      <c r="P20" s="34"/>
      <c r="Q20" s="34"/>
      <c r="R20" s="34"/>
      <c r="S20" s="34"/>
      <c r="T20" s="34"/>
      <c r="U20" s="34"/>
      <c r="V20" s="34"/>
      <c r="W20" s="34"/>
    </row>
    <row r="21" spans="2:23">
      <c r="B21" s="99" t="s">
        <v>68</v>
      </c>
      <c r="C21" s="34"/>
      <c r="D21" s="95">
        <f>Saldo!D8</f>
        <v>2960</v>
      </c>
      <c r="E21" s="95">
        <f>Saldo!E8</f>
        <v>4440</v>
      </c>
      <c r="F21" s="95">
        <f>Saldo!F8</f>
        <v>7400</v>
      </c>
      <c r="G21" s="95">
        <f>Saldo!G8</f>
        <v>0</v>
      </c>
      <c r="H21" s="95">
        <f>Saldo!H8</f>
        <v>0</v>
      </c>
      <c r="I21" s="95">
        <f>Saldo!I8</f>
        <v>0</v>
      </c>
      <c r="J21" s="95">
        <f>Saldo!J8</f>
        <v>0</v>
      </c>
      <c r="K21" s="95">
        <f>Saldo!K8</f>
        <v>0</v>
      </c>
      <c r="L21" s="95">
        <f>Saldo!L8</f>
        <v>0</v>
      </c>
      <c r="M21" s="95">
        <f>Saldo!M8</f>
        <v>0</v>
      </c>
      <c r="N21" s="95">
        <f>Saldo!N8</f>
        <v>0</v>
      </c>
      <c r="O21" s="95">
        <f>Saldo!O8</f>
        <v>0</v>
      </c>
      <c r="P21" s="95">
        <f>Saldo!P8</f>
        <v>0</v>
      </c>
      <c r="Q21" s="95">
        <f>Saldo!Q8</f>
        <v>0</v>
      </c>
      <c r="R21" s="95">
        <f>Saldo!R8</f>
        <v>0</v>
      </c>
      <c r="S21" s="95">
        <f>Saldo!S8</f>
        <v>0</v>
      </c>
      <c r="T21" s="95">
        <f>Saldo!T8</f>
        <v>0</v>
      </c>
      <c r="U21" s="95">
        <f>Saldo!U8</f>
        <v>0</v>
      </c>
      <c r="V21" s="95">
        <f>Saldo!V8</f>
        <v>0</v>
      </c>
      <c r="W21" s="95">
        <f>Saldo!W8</f>
        <v>0</v>
      </c>
    </row>
    <row r="22" spans="2:23">
      <c r="B22" s="34" t="s">
        <v>28</v>
      </c>
      <c r="C22" s="34"/>
      <c r="D22" s="95">
        <f>Saldo!D9</f>
        <v>0</v>
      </c>
      <c r="E22" s="95">
        <f>Saldo!E9</f>
        <v>0</v>
      </c>
      <c r="F22" s="95">
        <f>Saldo!F9</f>
        <v>0</v>
      </c>
      <c r="G22" s="95">
        <f>Saldo!G9</f>
        <v>0</v>
      </c>
      <c r="H22" s="95">
        <f>Saldo!H9</f>
        <v>0</v>
      </c>
      <c r="I22" s="95">
        <f>Saldo!I9</f>
        <v>0</v>
      </c>
      <c r="J22" s="95">
        <f>Saldo!J9</f>
        <v>0</v>
      </c>
      <c r="K22" s="95">
        <f>Saldo!K9</f>
        <v>0</v>
      </c>
      <c r="L22" s="95">
        <f>Saldo!L9</f>
        <v>0</v>
      </c>
      <c r="M22" s="95">
        <f>Saldo!M9</f>
        <v>0</v>
      </c>
      <c r="N22" s="95">
        <f>Saldo!N9</f>
        <v>0</v>
      </c>
      <c r="O22" s="95">
        <f>Saldo!O9</f>
        <v>0</v>
      </c>
      <c r="P22" s="95">
        <f>Saldo!P9</f>
        <v>0</v>
      </c>
      <c r="Q22" s="95">
        <f>Saldo!Q9</f>
        <v>0</v>
      </c>
      <c r="R22" s="95">
        <f>Saldo!R9</f>
        <v>0</v>
      </c>
      <c r="S22" s="95">
        <f>Saldo!S9</f>
        <v>0</v>
      </c>
      <c r="T22" s="95">
        <f>Saldo!T9</f>
        <v>0</v>
      </c>
      <c r="U22" s="95">
        <f>Saldo!U9</f>
        <v>0</v>
      </c>
      <c r="V22" s="95">
        <f>Saldo!V9</f>
        <v>0</v>
      </c>
      <c r="W22" s="95">
        <f>Saldo!W9</f>
        <v>0</v>
      </c>
    </row>
    <row r="23" spans="2:23">
      <c r="B23" s="41" t="s">
        <v>343</v>
      </c>
      <c r="C23" s="34"/>
      <c r="D23" s="95">
        <f>Saldo!D10</f>
        <v>0</v>
      </c>
      <c r="E23" s="95">
        <f>Saldo!E10</f>
        <v>0</v>
      </c>
      <c r="F23" s="95">
        <f>Saldo!F10</f>
        <v>0</v>
      </c>
      <c r="G23" s="95">
        <f>Saldo!G10</f>
        <v>0</v>
      </c>
      <c r="H23" s="95">
        <f>Saldo!H10</f>
        <v>0</v>
      </c>
      <c r="I23" s="95">
        <f>Saldo!I10</f>
        <v>0</v>
      </c>
      <c r="J23" s="95">
        <f>Saldo!J10</f>
        <v>0</v>
      </c>
      <c r="K23" s="95">
        <f>Saldo!K10</f>
        <v>0</v>
      </c>
      <c r="L23" s="95">
        <f>Saldo!L10</f>
        <v>0</v>
      </c>
      <c r="M23" s="95">
        <f>Saldo!M10</f>
        <v>0</v>
      </c>
      <c r="N23" s="95">
        <f>Saldo!N10</f>
        <v>0</v>
      </c>
      <c r="O23" s="95">
        <f>Saldo!O10</f>
        <v>0</v>
      </c>
      <c r="P23" s="95">
        <f>Saldo!P10</f>
        <v>0</v>
      </c>
      <c r="Q23" s="95">
        <f>Saldo!Q10</f>
        <v>0</v>
      </c>
      <c r="R23" s="95">
        <f>Saldo!R10</f>
        <v>0</v>
      </c>
      <c r="S23" s="95">
        <f>Saldo!S10</f>
        <v>0</v>
      </c>
      <c r="T23" s="95">
        <f>Saldo!T10</f>
        <v>0</v>
      </c>
      <c r="U23" s="95">
        <f>Saldo!U10</f>
        <v>0</v>
      </c>
      <c r="V23" s="95">
        <f>Saldo!V10</f>
        <v>0</v>
      </c>
      <c r="W23" s="95">
        <f>Saldo!W10</f>
        <v>0</v>
      </c>
    </row>
    <row r="24" spans="2:23">
      <c r="B24" s="34" t="s">
        <v>344</v>
      </c>
      <c r="C24" s="34"/>
      <c r="D24" s="95">
        <f>Saldo!D11</f>
        <v>0</v>
      </c>
      <c r="E24" s="95">
        <f>Saldo!E11</f>
        <v>67.21050000000001</v>
      </c>
      <c r="F24" s="95">
        <f>Saldo!F11</f>
        <v>287.79998780487813</v>
      </c>
      <c r="G24" s="95">
        <f>Saldo!G11</f>
        <v>511.1794535637149</v>
      </c>
      <c r="H24" s="95">
        <f>Saldo!H11</f>
        <v>1030.4121867138845</v>
      </c>
      <c r="I24" s="95">
        <f>Saldo!I11</f>
        <v>1417.0058852379382</v>
      </c>
      <c r="J24" s="95">
        <f>Saldo!J11</f>
        <v>1644.8154417963838</v>
      </c>
      <c r="K24" s="95">
        <f>Saldo!K11</f>
        <v>1776.4295289555623</v>
      </c>
      <c r="L24" s="95">
        <f>Saldo!L11</f>
        <v>1904.6028560324962</v>
      </c>
      <c r="M24" s="95">
        <f>Saldo!M11</f>
        <v>1986.4170591688421</v>
      </c>
      <c r="N24" s="95">
        <f>Saldo!N11</f>
        <v>2118.4904817276806</v>
      </c>
      <c r="O24" s="95">
        <f>Saldo!O11</f>
        <v>2118.4904817276806</v>
      </c>
      <c r="P24" s="95">
        <f>Saldo!P11</f>
        <v>2118.4904817276806</v>
      </c>
      <c r="Q24" s="95">
        <f>Saldo!Q11</f>
        <v>2118.4904817276806</v>
      </c>
      <c r="R24" s="95">
        <f>Saldo!R11</f>
        <v>2118.4904817276806</v>
      </c>
      <c r="S24" s="95">
        <f>Saldo!S11</f>
        <v>2292.8159999986133</v>
      </c>
      <c r="T24" s="95">
        <f>Saldo!T11</f>
        <v>2292.8159999986133</v>
      </c>
      <c r="U24" s="95">
        <f>Saldo!U11</f>
        <v>2292.8159999986133</v>
      </c>
      <c r="V24" s="95">
        <f>Saldo!V11</f>
        <v>2292.8159999986133</v>
      </c>
      <c r="W24" s="95">
        <f>Saldo!W11</f>
        <v>2292.8159999986133</v>
      </c>
    </row>
    <row r="25" spans="2:23">
      <c r="B25" s="34" t="s">
        <v>345</v>
      </c>
      <c r="C25" s="34"/>
      <c r="D25" s="95">
        <f>Saldo!D12</f>
        <v>0</v>
      </c>
      <c r="E25" s="95">
        <f>Saldo!E12</f>
        <v>592</v>
      </c>
      <c r="F25" s="95">
        <f>Saldo!F12</f>
        <v>888</v>
      </c>
      <c r="G25" s="95">
        <f>Saldo!G12</f>
        <v>1480</v>
      </c>
      <c r="H25" s="95">
        <f>Saldo!H12</f>
        <v>0</v>
      </c>
      <c r="I25" s="95">
        <f>Saldo!I12</f>
        <v>0</v>
      </c>
      <c r="J25" s="95">
        <f>Saldo!J12</f>
        <v>0</v>
      </c>
      <c r="K25" s="95">
        <f>Saldo!K12</f>
        <v>0</v>
      </c>
      <c r="L25" s="95">
        <f>Saldo!L12</f>
        <v>0</v>
      </c>
      <c r="M25" s="95">
        <f>Saldo!M12</f>
        <v>0</v>
      </c>
      <c r="N25" s="95">
        <f>Saldo!N12</f>
        <v>0</v>
      </c>
      <c r="O25" s="95">
        <f>Saldo!O12</f>
        <v>0</v>
      </c>
      <c r="P25" s="95">
        <f>Saldo!P12</f>
        <v>0</v>
      </c>
      <c r="Q25" s="95">
        <f>Saldo!Q12</f>
        <v>0</v>
      </c>
      <c r="R25" s="95">
        <f>Saldo!R12</f>
        <v>0</v>
      </c>
      <c r="S25" s="95">
        <f>Saldo!S12</f>
        <v>0</v>
      </c>
      <c r="T25" s="95">
        <f>Saldo!T12</f>
        <v>0</v>
      </c>
      <c r="U25" s="95">
        <f>Saldo!U12</f>
        <v>0</v>
      </c>
      <c r="V25" s="95">
        <f>Saldo!V12</f>
        <v>0</v>
      </c>
      <c r="W25" s="95">
        <f>Saldo!W12</f>
        <v>0</v>
      </c>
    </row>
    <row r="26" spans="2:23">
      <c r="B26" s="39" t="s">
        <v>346</v>
      </c>
      <c r="C26" s="34"/>
      <c r="D26" s="95">
        <f>Saldo!D27</f>
        <v>6512</v>
      </c>
      <c r="E26" s="95">
        <f>Saldo!E27</f>
        <v>6512</v>
      </c>
      <c r="F26" s="95">
        <f>Saldo!F27</f>
        <v>6512</v>
      </c>
      <c r="G26" s="95">
        <f>Saldo!G27</f>
        <v>6512</v>
      </c>
      <c r="H26" s="95">
        <f>Saldo!H27</f>
        <v>6512</v>
      </c>
      <c r="I26" s="95">
        <f>Saldo!I27</f>
        <v>23088</v>
      </c>
      <c r="J26" s="95">
        <f>Saldo!J27</f>
        <v>27824</v>
      </c>
      <c r="K26" s="95">
        <f>Saldo!K27</f>
        <v>32560</v>
      </c>
      <c r="L26" s="95">
        <f>Saldo!L27</f>
        <v>37296</v>
      </c>
      <c r="M26" s="95">
        <f>Saldo!M27</f>
        <v>46768</v>
      </c>
      <c r="N26" s="95">
        <f>Saldo!N27</f>
        <v>56240</v>
      </c>
      <c r="O26" s="95">
        <f>Saldo!O27</f>
        <v>56240</v>
      </c>
      <c r="P26" s="95">
        <f>Saldo!P27</f>
        <v>56240</v>
      </c>
      <c r="Q26" s="95">
        <f>Saldo!Q27</f>
        <v>56240</v>
      </c>
      <c r="R26" s="95">
        <f>Saldo!R27</f>
        <v>56240</v>
      </c>
      <c r="S26" s="95">
        <f>Saldo!S27</f>
        <v>60976</v>
      </c>
      <c r="T26" s="95">
        <f>Saldo!T27</f>
        <v>60976</v>
      </c>
      <c r="U26" s="95">
        <f>Saldo!U27</f>
        <v>60976</v>
      </c>
      <c r="V26" s="95">
        <f>Saldo!V27</f>
        <v>60976</v>
      </c>
      <c r="W26" s="95">
        <f>Saldo!W27</f>
        <v>60976</v>
      </c>
    </row>
    <row r="27" spans="2:23">
      <c r="B27" s="34"/>
      <c r="C27" s="34"/>
      <c r="D27" s="34"/>
      <c r="E27" s="34"/>
      <c r="F27" s="34"/>
      <c r="G27" s="34"/>
      <c r="H27" s="34"/>
      <c r="I27" s="34"/>
      <c r="J27" s="34"/>
      <c r="K27" s="34"/>
      <c r="L27" s="34"/>
      <c r="M27" s="34"/>
      <c r="N27" s="34"/>
      <c r="O27" s="34"/>
      <c r="P27" s="34"/>
      <c r="Q27" s="34"/>
      <c r="R27" s="34"/>
      <c r="S27" s="34"/>
      <c r="T27" s="34"/>
      <c r="U27" s="34"/>
      <c r="V27" s="34"/>
      <c r="W27" s="34"/>
    </row>
    <row r="28" spans="2:23">
      <c r="B28" s="40" t="s">
        <v>46</v>
      </c>
      <c r="C28" s="34"/>
      <c r="D28" s="35">
        <f>'Indirecte posten '!C18</f>
        <v>1110</v>
      </c>
      <c r="E28" s="35">
        <f>'Indirecte posten '!D18</f>
        <v>1110</v>
      </c>
      <c r="F28" s="35">
        <f>'Indirecte posten '!E18</f>
        <v>1110</v>
      </c>
      <c r="G28" s="35">
        <f>'Indirecte posten '!F18</f>
        <v>1110</v>
      </c>
      <c r="H28" s="35">
        <f>'Indirecte posten '!G18</f>
        <v>1110</v>
      </c>
      <c r="I28" s="35">
        <f>'Indirecte posten '!H18</f>
        <v>1110</v>
      </c>
      <c r="J28" s="35">
        <f>'Indirecte posten '!I18</f>
        <v>1110</v>
      </c>
      <c r="K28" s="35">
        <f>'Indirecte posten '!J18</f>
        <v>1110</v>
      </c>
      <c r="L28" s="35">
        <f>'Indirecte posten '!K18</f>
        <v>1110</v>
      </c>
      <c r="M28" s="35">
        <f>'Indirecte posten '!L18</f>
        <v>1110</v>
      </c>
      <c r="N28" s="35">
        <f>'Indirecte posten '!M18</f>
        <v>1110</v>
      </c>
      <c r="O28" s="35">
        <f>'Indirecte posten '!N18</f>
        <v>1110</v>
      </c>
      <c r="P28" s="35">
        <f>'Indirecte posten '!O18</f>
        <v>1110</v>
      </c>
      <c r="Q28" s="35">
        <f>'Indirecte posten '!P18</f>
        <v>1110</v>
      </c>
      <c r="R28" s="35">
        <f>'Indirecte posten '!Q18</f>
        <v>1110</v>
      </c>
      <c r="S28" s="35">
        <f>'Indirecte posten '!R18</f>
        <v>1110</v>
      </c>
      <c r="T28" s="35">
        <f>'Indirecte posten '!S18</f>
        <v>1110</v>
      </c>
      <c r="U28" s="35">
        <f>'Indirecte posten '!T18</f>
        <v>1110</v>
      </c>
      <c r="V28" s="35">
        <f>'Indirecte posten '!U18</f>
        <v>1110</v>
      </c>
      <c r="W28" s="35">
        <f>'Indirecte posten '!V18</f>
        <v>1110</v>
      </c>
    </row>
    <row r="29" spans="2:23">
      <c r="B29" s="34" t="s">
        <v>354</v>
      </c>
      <c r="C29" s="34"/>
      <c r="D29" s="35">
        <f>'Indirecte posten '!C19</f>
        <v>0</v>
      </c>
      <c r="E29" s="35">
        <f>'Indirecte posten '!D19</f>
        <v>0</v>
      </c>
      <c r="F29" s="35">
        <f>'Indirecte posten '!E19</f>
        <v>0</v>
      </c>
      <c r="G29" s="35">
        <f>'Indirecte posten '!F19</f>
        <v>0</v>
      </c>
      <c r="H29" s="35">
        <f>'Indirecte posten '!G19</f>
        <v>0</v>
      </c>
      <c r="I29" s="35">
        <f>'Indirecte posten '!H19</f>
        <v>0</v>
      </c>
      <c r="J29" s="35">
        <f>'Indirecte posten '!I19</f>
        <v>0</v>
      </c>
      <c r="K29" s="35">
        <f>'Indirecte posten '!J19</f>
        <v>0</v>
      </c>
      <c r="L29" s="35">
        <f>'Indirecte posten '!K19</f>
        <v>0</v>
      </c>
      <c r="M29" s="35">
        <f>'Indirecte posten '!L19</f>
        <v>0</v>
      </c>
      <c r="N29" s="35">
        <f>'Indirecte posten '!M19</f>
        <v>0</v>
      </c>
      <c r="O29" s="35">
        <f>'Indirecte posten '!N19</f>
        <v>0</v>
      </c>
      <c r="P29" s="35">
        <f>'Indirecte posten '!O19</f>
        <v>0</v>
      </c>
      <c r="Q29" s="35">
        <f>'Indirecte posten '!P19</f>
        <v>0</v>
      </c>
      <c r="R29" s="35">
        <f>'Indirecte posten '!Q19</f>
        <v>0</v>
      </c>
      <c r="S29" s="35">
        <f>'Indirecte posten '!R19</f>
        <v>0</v>
      </c>
      <c r="T29" s="35">
        <f>'Indirecte posten '!S19</f>
        <v>0</v>
      </c>
      <c r="U29" s="35">
        <f>'Indirecte posten '!T19</f>
        <v>0</v>
      </c>
      <c r="V29" s="35">
        <f>'Indirecte posten '!U19</f>
        <v>0</v>
      </c>
      <c r="W29" s="35">
        <f>'Indirecte posten '!V19</f>
        <v>0</v>
      </c>
    </row>
    <row r="30" spans="2:23">
      <c r="B30" s="34" t="s">
        <v>375</v>
      </c>
      <c r="C30" s="34"/>
      <c r="D30" s="35">
        <f>'Indirecte posten '!C20</f>
        <v>0</v>
      </c>
      <c r="E30" s="35">
        <f>'Indirecte posten '!D20</f>
        <v>0</v>
      </c>
      <c r="F30" s="35">
        <f>'Indirecte posten '!E20</f>
        <v>0</v>
      </c>
      <c r="G30" s="35">
        <f>'Indirecte posten '!F20</f>
        <v>0</v>
      </c>
      <c r="H30" s="35">
        <f>'Indirecte posten '!G20</f>
        <v>0</v>
      </c>
      <c r="I30" s="35">
        <f>'Indirecte posten '!H20</f>
        <v>0</v>
      </c>
      <c r="J30" s="35">
        <f>'Indirecte posten '!I20</f>
        <v>0</v>
      </c>
      <c r="K30" s="35">
        <f>'Indirecte posten '!J20</f>
        <v>0</v>
      </c>
      <c r="L30" s="35">
        <f>'Indirecte posten '!K20</f>
        <v>0</v>
      </c>
      <c r="M30" s="35">
        <f>'Indirecte posten '!L20</f>
        <v>0</v>
      </c>
      <c r="N30" s="35">
        <f>'Indirecte posten '!M20</f>
        <v>0</v>
      </c>
      <c r="O30" s="35">
        <f>'Indirecte posten '!N20</f>
        <v>0</v>
      </c>
      <c r="P30" s="35">
        <f>'Indirecte posten '!O20</f>
        <v>0</v>
      </c>
      <c r="Q30" s="35">
        <f>'Indirecte posten '!P20</f>
        <v>0</v>
      </c>
      <c r="R30" s="35">
        <f>'Indirecte posten '!Q20</f>
        <v>0</v>
      </c>
      <c r="S30" s="35">
        <f>'Indirecte posten '!R20</f>
        <v>0</v>
      </c>
      <c r="T30" s="35">
        <f>'Indirecte posten '!S20</f>
        <v>0</v>
      </c>
      <c r="U30" s="35">
        <f>'Indirecte posten '!T20</f>
        <v>0</v>
      </c>
      <c r="V30" s="35">
        <f>'Indirecte posten '!U20</f>
        <v>0</v>
      </c>
      <c r="W30" s="35">
        <f>'Indirecte posten '!V20</f>
        <v>0</v>
      </c>
    </row>
    <row r="31" spans="2:23">
      <c r="B31" s="34" t="s">
        <v>49</v>
      </c>
      <c r="C31" s="34"/>
      <c r="D31" s="35">
        <f>'Indirecte posten '!C21</f>
        <v>559.65</v>
      </c>
      <c r="E31" s="35">
        <f>'Indirecte posten '!D21</f>
        <v>100.13234855962502</v>
      </c>
      <c r="F31" s="35">
        <f>'Indirecte posten '!E21</f>
        <v>451.92523896050318</v>
      </c>
      <c r="G31" s="35">
        <f>'Indirecte posten '!F21</f>
        <v>711.46798320665266</v>
      </c>
      <c r="H31" s="35">
        <f>'Indirecte posten '!G21</f>
        <v>1892.1970362950722</v>
      </c>
      <c r="I31" s="35">
        <f>'Indirecte posten '!H21</f>
        <v>2652.8790498746262</v>
      </c>
      <c r="J31" s="35">
        <f>'Indirecte posten '!I21</f>
        <v>2895.3778433602592</v>
      </c>
      <c r="K31" s="35">
        <f>'Indirecte posten '!J21</f>
        <v>3085.6920075863127</v>
      </c>
      <c r="L31" s="35">
        <f>'Indirecte posten '!K21</f>
        <v>3251.5409247626208</v>
      </c>
      <c r="M31" s="35">
        <f>'Indirecte posten '!L21</f>
        <v>3366.5040469089672</v>
      </c>
      <c r="N31" s="35">
        <f>'Indirecte posten '!M21</f>
        <v>3492.2856301608062</v>
      </c>
      <c r="O31" s="35">
        <f>'Indirecte posten '!N21</f>
        <v>3492.2856301608062</v>
      </c>
      <c r="P31" s="35">
        <f>'Indirecte posten '!O21</f>
        <v>3492.2856301608062</v>
      </c>
      <c r="Q31" s="35">
        <f>'Indirecte posten '!P21</f>
        <v>3492.2856301608062</v>
      </c>
      <c r="R31" s="35">
        <f>'Indirecte posten '!Q21</f>
        <v>3492.2856301608062</v>
      </c>
      <c r="S31" s="35">
        <f>'Indirecte posten '!R21</f>
        <v>3684.7372297062379</v>
      </c>
      <c r="T31" s="35">
        <f>'Indirecte posten '!S21</f>
        <v>3684.7372297062379</v>
      </c>
      <c r="U31" s="35">
        <f>'Indirecte posten '!T21</f>
        <v>3684.7372297062379</v>
      </c>
      <c r="V31" s="35">
        <f>'Indirecte posten '!U21</f>
        <v>3684.7372297062379</v>
      </c>
      <c r="W31" s="35">
        <f>'Indirecte posten '!V21</f>
        <v>3684.7372297062379</v>
      </c>
    </row>
    <row r="32" spans="2:23">
      <c r="B32" s="41" t="s">
        <v>51</v>
      </c>
      <c r="C32" s="34"/>
      <c r="D32" s="35">
        <f>'Indirecte posten '!C22</f>
        <v>0</v>
      </c>
      <c r="E32" s="35">
        <f>'Indirecte posten '!D22</f>
        <v>0</v>
      </c>
      <c r="F32" s="35">
        <f>'Indirecte posten '!E22</f>
        <v>0</v>
      </c>
      <c r="G32" s="35">
        <f>'Indirecte posten '!F22</f>
        <v>0</v>
      </c>
      <c r="H32" s="35">
        <f>'Indirecte posten '!G22</f>
        <v>0</v>
      </c>
      <c r="I32" s="35">
        <f>'Indirecte posten '!H22</f>
        <v>0</v>
      </c>
      <c r="J32" s="35">
        <f>'Indirecte posten '!I22</f>
        <v>0</v>
      </c>
      <c r="K32" s="35">
        <f>'Indirecte posten '!J22</f>
        <v>0</v>
      </c>
      <c r="L32" s="35">
        <f>'Indirecte posten '!K22</f>
        <v>0</v>
      </c>
      <c r="M32" s="35">
        <f>'Indirecte posten '!L22</f>
        <v>0</v>
      </c>
      <c r="N32" s="35">
        <f>'Indirecte posten '!M22</f>
        <v>0</v>
      </c>
      <c r="O32" s="35">
        <f>'Indirecte posten '!N22</f>
        <v>0</v>
      </c>
      <c r="P32" s="35">
        <f>'Indirecte posten '!O22</f>
        <v>0</v>
      </c>
      <c r="Q32" s="35">
        <f>'Indirecte posten '!P22</f>
        <v>0</v>
      </c>
      <c r="R32" s="35">
        <f>'Indirecte posten '!Q22</f>
        <v>0</v>
      </c>
      <c r="S32" s="35">
        <f>'Indirecte posten '!R22</f>
        <v>0</v>
      </c>
      <c r="T32" s="35">
        <f>'Indirecte posten '!S22</f>
        <v>0</v>
      </c>
      <c r="U32" s="35">
        <f>'Indirecte posten '!T22</f>
        <v>0</v>
      </c>
      <c r="V32" s="35">
        <f>'Indirecte posten '!U22</f>
        <v>0</v>
      </c>
      <c r="W32" s="35">
        <f>'Indirecte posten '!V22</f>
        <v>0</v>
      </c>
    </row>
    <row r="33" spans="2:23">
      <c r="B33" s="34" t="s">
        <v>52</v>
      </c>
      <c r="C33" s="34"/>
      <c r="D33" s="35">
        <f>'Indirecte posten '!C23</f>
        <v>0</v>
      </c>
      <c r="E33" s="35">
        <f>'Indirecte posten '!D23</f>
        <v>0</v>
      </c>
      <c r="F33" s="35">
        <f>'Indirecte posten '!E23</f>
        <v>0</v>
      </c>
      <c r="G33" s="35">
        <f>'Indirecte posten '!F23</f>
        <v>0</v>
      </c>
      <c r="H33" s="35">
        <f>'Indirecte posten '!G23</f>
        <v>0</v>
      </c>
      <c r="I33" s="35">
        <f>'Indirecte posten '!H23</f>
        <v>0</v>
      </c>
      <c r="J33" s="35">
        <f>'Indirecte posten '!I23</f>
        <v>0</v>
      </c>
      <c r="K33" s="35">
        <f>'Indirecte posten '!J23</f>
        <v>0</v>
      </c>
      <c r="L33" s="35">
        <f>'Indirecte posten '!K23</f>
        <v>0</v>
      </c>
      <c r="M33" s="35">
        <f>'Indirecte posten '!L23</f>
        <v>0</v>
      </c>
      <c r="N33" s="35">
        <f>'Indirecte posten '!M23</f>
        <v>0</v>
      </c>
      <c r="O33" s="35">
        <f>'Indirecte posten '!N23</f>
        <v>0</v>
      </c>
      <c r="P33" s="35">
        <f>'Indirecte posten '!O23</f>
        <v>0</v>
      </c>
      <c r="Q33" s="35">
        <f>'Indirecte posten '!P23</f>
        <v>0</v>
      </c>
      <c r="R33" s="35">
        <f>'Indirecte posten '!Q23</f>
        <v>0</v>
      </c>
      <c r="S33" s="35">
        <f>'Indirecte posten '!R23</f>
        <v>0</v>
      </c>
      <c r="T33" s="35">
        <f>'Indirecte posten '!S23</f>
        <v>0</v>
      </c>
      <c r="U33" s="35">
        <f>'Indirecte posten '!T23</f>
        <v>0</v>
      </c>
      <c r="V33" s="35">
        <f>'Indirecte posten '!U23</f>
        <v>0</v>
      </c>
      <c r="W33" s="35">
        <f>'Indirecte posten '!V23</f>
        <v>0</v>
      </c>
    </row>
    <row r="34" spans="2:23">
      <c r="B34" s="34" t="s">
        <v>55</v>
      </c>
      <c r="C34" s="34"/>
      <c r="D34" s="35">
        <f>'Indirecte posten '!C24</f>
        <v>2500</v>
      </c>
      <c r="E34" s="35">
        <f>'Indirecte posten '!D24</f>
        <v>2500</v>
      </c>
      <c r="F34" s="35">
        <f>'Indirecte posten '!E24</f>
        <v>2500</v>
      </c>
      <c r="G34" s="35">
        <f>'Indirecte posten '!F24</f>
        <v>2500</v>
      </c>
      <c r="H34" s="35">
        <f>'Indirecte posten '!G24</f>
        <v>2500</v>
      </c>
      <c r="I34" s="35">
        <f>'Indirecte posten '!H24</f>
        <v>2500</v>
      </c>
      <c r="J34" s="35">
        <f>'Indirecte posten '!I24</f>
        <v>2500</v>
      </c>
      <c r="K34" s="35">
        <f>'Indirecte posten '!J24</f>
        <v>2500</v>
      </c>
      <c r="L34" s="35">
        <f>'Indirecte posten '!K24</f>
        <v>2500</v>
      </c>
      <c r="M34" s="35">
        <f>'Indirecte posten '!L24</f>
        <v>2500</v>
      </c>
      <c r="N34" s="35">
        <f>'Indirecte posten '!M24</f>
        <v>2500</v>
      </c>
      <c r="O34" s="35">
        <f>'Indirecte posten '!N24</f>
        <v>2500</v>
      </c>
      <c r="P34" s="35">
        <f>'Indirecte posten '!O24</f>
        <v>2500</v>
      </c>
      <c r="Q34" s="35">
        <f>'Indirecte posten '!P24</f>
        <v>2500</v>
      </c>
      <c r="R34" s="35">
        <f>'Indirecte posten '!Q24</f>
        <v>2500</v>
      </c>
      <c r="S34" s="35">
        <f>'Indirecte posten '!R24</f>
        <v>2500</v>
      </c>
      <c r="T34" s="35">
        <f>'Indirecte posten '!S24</f>
        <v>2500</v>
      </c>
      <c r="U34" s="35">
        <f>'Indirecte posten '!T24</f>
        <v>2500</v>
      </c>
      <c r="V34" s="35">
        <f>'Indirecte posten '!U24</f>
        <v>2500</v>
      </c>
      <c r="W34" s="35">
        <f>'Indirecte posten '!V24</f>
        <v>2500</v>
      </c>
    </row>
    <row r="35" spans="2:23">
      <c r="B35" s="34" t="s">
        <v>545</v>
      </c>
      <c r="C35" s="34"/>
      <c r="D35" s="35">
        <f>Invoer!E71</f>
        <v>0</v>
      </c>
      <c r="E35" s="35">
        <f>Invoer!F71</f>
        <v>0</v>
      </c>
      <c r="F35" s="35">
        <f>Invoer!G71</f>
        <v>0</v>
      </c>
      <c r="G35" s="35">
        <f>Invoer!H71</f>
        <v>0</v>
      </c>
      <c r="H35" s="35">
        <f>Invoer!I71</f>
        <v>0</v>
      </c>
      <c r="I35" s="35">
        <f>Invoer!J71</f>
        <v>0</v>
      </c>
      <c r="J35" s="35">
        <f>Invoer!K71</f>
        <v>0</v>
      </c>
      <c r="K35" s="35">
        <f>Invoer!L71</f>
        <v>0</v>
      </c>
      <c r="L35" s="35">
        <f>Invoer!M71</f>
        <v>0</v>
      </c>
      <c r="M35" s="35">
        <f>Invoer!N71</f>
        <v>0</v>
      </c>
      <c r="N35" s="35">
        <f>Invoer!O71</f>
        <v>0</v>
      </c>
      <c r="O35" s="35">
        <f>Invoer!P71</f>
        <v>0</v>
      </c>
      <c r="P35" s="35">
        <f>Invoer!Q71</f>
        <v>0</v>
      </c>
      <c r="Q35" s="35">
        <f>Invoer!R71</f>
        <v>0</v>
      </c>
      <c r="R35" s="35">
        <f>Invoer!S71</f>
        <v>0</v>
      </c>
      <c r="S35" s="35">
        <f>Invoer!T71</f>
        <v>0</v>
      </c>
      <c r="T35" s="35">
        <f>Invoer!U71</f>
        <v>0</v>
      </c>
      <c r="U35" s="35">
        <f>Invoer!V71</f>
        <v>0</v>
      </c>
      <c r="V35" s="35">
        <f>Invoer!W71</f>
        <v>0</v>
      </c>
      <c r="W35" s="35">
        <f>Invoer!X71</f>
        <v>0</v>
      </c>
    </row>
    <row r="36" spans="2:23">
      <c r="B36" s="34" t="s">
        <v>53</v>
      </c>
      <c r="C36" s="34"/>
      <c r="D36" s="35">
        <f>'Indirecte posten '!C26</f>
        <v>57.349874999999997</v>
      </c>
      <c r="E36" s="35">
        <f>'Indirecte posten '!D26</f>
        <v>81.399749999999997</v>
      </c>
      <c r="F36" s="35">
        <f>'Indirecte posten '!E26</f>
        <v>112.849625</v>
      </c>
      <c r="G36" s="35">
        <f>'Indirecte posten '!F26</f>
        <v>112.849625</v>
      </c>
      <c r="H36" s="35">
        <f>'Indirecte posten '!G26</f>
        <v>112.849625</v>
      </c>
      <c r="I36" s="35">
        <f>'Indirecte posten '!H26</f>
        <v>112.849625</v>
      </c>
      <c r="J36" s="35">
        <f>'Indirecte posten '!I26</f>
        <v>112.849625</v>
      </c>
      <c r="K36" s="35">
        <f>'Indirecte posten '!J26</f>
        <v>112.849625</v>
      </c>
      <c r="L36" s="35">
        <f>'Indirecte posten '!K26</f>
        <v>112.849625</v>
      </c>
      <c r="M36" s="35">
        <f>'Indirecte posten '!L26</f>
        <v>112.849625</v>
      </c>
      <c r="N36" s="35">
        <f>'Indirecte posten '!M26</f>
        <v>105.44974999999999</v>
      </c>
      <c r="O36" s="35">
        <f>'Indirecte posten '!N26</f>
        <v>105.44974999999999</v>
      </c>
      <c r="P36" s="35">
        <f>'Indirecte posten '!O26</f>
        <v>105.44974999999999</v>
      </c>
      <c r="Q36" s="35">
        <f>'Indirecte posten '!P26</f>
        <v>105.44974999999999</v>
      </c>
      <c r="R36" s="35">
        <f>'Indirecte posten '!Q26</f>
        <v>105.44974999999999</v>
      </c>
      <c r="S36" s="35">
        <f>'Indirecte posten '!R26</f>
        <v>94.349874999999997</v>
      </c>
      <c r="T36" s="35">
        <f>'Indirecte posten '!S26</f>
        <v>94.349874999999997</v>
      </c>
      <c r="U36" s="35">
        <f>'Indirecte posten '!T26</f>
        <v>94.349874999999997</v>
      </c>
      <c r="V36" s="35">
        <f>'Indirecte posten '!U26</f>
        <v>94.349874999999997</v>
      </c>
      <c r="W36" s="35">
        <f>'Indirecte posten '!V26</f>
        <v>94.349874999999997</v>
      </c>
    </row>
    <row r="37" spans="2:23">
      <c r="B37" s="34" t="s">
        <v>355</v>
      </c>
      <c r="C37" s="34"/>
      <c r="D37" s="35">
        <f>'Indirecte posten '!C27</f>
        <v>370</v>
      </c>
      <c r="E37" s="35">
        <f>'Indirecte posten '!D27</f>
        <v>370</v>
      </c>
      <c r="F37" s="35">
        <f>'Indirecte posten '!E27</f>
        <v>370</v>
      </c>
      <c r="G37" s="35">
        <f>'Indirecte posten '!F27</f>
        <v>370</v>
      </c>
      <c r="H37" s="35">
        <f>'Indirecte posten '!G27</f>
        <v>370</v>
      </c>
      <c r="I37" s="35">
        <f>'Indirecte posten '!H27</f>
        <v>370</v>
      </c>
      <c r="J37" s="35">
        <f>'Indirecte posten '!I27</f>
        <v>370</v>
      </c>
      <c r="K37" s="35">
        <f>'Indirecte posten '!J27</f>
        <v>370</v>
      </c>
      <c r="L37" s="35">
        <f>'Indirecte posten '!K27</f>
        <v>370</v>
      </c>
      <c r="M37" s="35">
        <f>'Indirecte posten '!L27</f>
        <v>370</v>
      </c>
      <c r="N37" s="35">
        <f>'Indirecte posten '!M27</f>
        <v>370</v>
      </c>
      <c r="O37" s="35">
        <f>'Indirecte posten '!N27</f>
        <v>370</v>
      </c>
      <c r="P37" s="35">
        <f>'Indirecte posten '!O27</f>
        <v>370</v>
      </c>
      <c r="Q37" s="35">
        <f>'Indirecte posten '!P27</f>
        <v>370</v>
      </c>
      <c r="R37" s="35">
        <f>'Indirecte posten '!Q27</f>
        <v>370</v>
      </c>
      <c r="S37" s="35">
        <f>'Indirecte posten '!R27</f>
        <v>370</v>
      </c>
      <c r="T37" s="35">
        <f>'Indirecte posten '!S27</f>
        <v>370</v>
      </c>
      <c r="U37" s="35">
        <f>'Indirecte posten '!T27</f>
        <v>370</v>
      </c>
      <c r="V37" s="35">
        <f>'Indirecte posten '!U27</f>
        <v>370</v>
      </c>
      <c r="W37" s="35">
        <f>'Indirecte posten '!V27</f>
        <v>370</v>
      </c>
    </row>
    <row r="38" spans="2:23">
      <c r="B38" s="34" t="s">
        <v>356</v>
      </c>
      <c r="C38" s="34"/>
      <c r="D38" s="35">
        <f>'Indirecte posten '!C28</f>
        <v>1534.76</v>
      </c>
      <c r="E38" s="35">
        <f>'Indirecte posten '!D28</f>
        <v>1453.508</v>
      </c>
      <c r="F38" s="35">
        <f>'Indirecte posten '!E28</f>
        <v>1372.2560000000001</v>
      </c>
      <c r="G38" s="35">
        <f>'Indirecte posten '!F28</f>
        <v>1291.0040000000001</v>
      </c>
      <c r="H38" s="35">
        <f>'Indirecte posten '!G28</f>
        <v>1209.7520000000002</v>
      </c>
      <c r="I38" s="35">
        <f>'Indirecte posten '!H28</f>
        <v>1128.5000000000005</v>
      </c>
      <c r="J38" s="35">
        <f>'Indirecte posten '!I28</f>
        <v>1047.2480000000005</v>
      </c>
      <c r="K38" s="35">
        <f>'Indirecte posten '!J28</f>
        <v>965.99600000000032</v>
      </c>
      <c r="L38" s="35">
        <f>'Indirecte posten '!K28</f>
        <v>884.74400000000048</v>
      </c>
      <c r="M38" s="35">
        <f>'Indirecte posten '!L28</f>
        <v>803.49200000000053</v>
      </c>
      <c r="N38" s="35">
        <f>'Indirecte posten '!M28</f>
        <v>722.24000000000058</v>
      </c>
      <c r="O38" s="35">
        <f>'Indirecte posten '!N28</f>
        <v>650.01600000000053</v>
      </c>
      <c r="P38" s="35">
        <f>'Indirecte posten '!O28</f>
        <v>577.7920000000006</v>
      </c>
      <c r="Q38" s="35">
        <f>'Indirecte posten '!P28</f>
        <v>505.56800000000055</v>
      </c>
      <c r="R38" s="35">
        <f>'Indirecte posten '!Q28</f>
        <v>433.34400000000051</v>
      </c>
      <c r="S38" s="35">
        <f>'Indirecte posten '!R28</f>
        <v>361.12000000000052</v>
      </c>
      <c r="T38" s="35">
        <f>'Indirecte posten '!S28</f>
        <v>288.89600000000053</v>
      </c>
      <c r="U38" s="35">
        <f>'Indirecte posten '!T28</f>
        <v>216.67200000000048</v>
      </c>
      <c r="V38" s="35">
        <f>'Indirecte posten '!U28</f>
        <v>144.44800000000049</v>
      </c>
      <c r="W38" s="35">
        <f>'Indirecte posten '!V28</f>
        <v>72.224000000000487</v>
      </c>
    </row>
    <row r="39" spans="2:23">
      <c r="B39" s="34" t="s">
        <v>358</v>
      </c>
      <c r="C39" s="34"/>
      <c r="D39" s="35">
        <f>'Indirecte posten '!C30</f>
        <v>1023.8757375</v>
      </c>
      <c r="E39" s="35">
        <f>'Indirecte posten '!D30</f>
        <v>1175.0245598559625</v>
      </c>
      <c r="F39" s="35">
        <f>'Indirecte posten '!E30</f>
        <v>1586.1823351765381</v>
      </c>
      <c r="G39" s="35">
        <f>'Indirecte posten '!F30</f>
        <v>886.34935617703673</v>
      </c>
      <c r="H39" s="35">
        <f>'Indirecte posten '!G30</f>
        <v>1048.2203348008957</v>
      </c>
      <c r="I39" s="35">
        <f>'Indirecte posten '!H30</f>
        <v>1154.8227060112565</v>
      </c>
      <c r="J39" s="35">
        <f>'Indirecte posten '!I30</f>
        <v>1193.7283410156642</v>
      </c>
      <c r="K39" s="35">
        <f>'Indirecte posten '!J30</f>
        <v>1217.7959661541877</v>
      </c>
      <c r="L39" s="35">
        <f>'Indirecte posten '!K30</f>
        <v>1239.0729905795117</v>
      </c>
      <c r="M39" s="35">
        <f>'Indirecte posten '!L30</f>
        <v>1250.6255231077812</v>
      </c>
      <c r="N39" s="35">
        <f>'Indirecte posten '!M30</f>
        <v>1252.7460861888485</v>
      </c>
      <c r="O39" s="35">
        <f>'Indirecte posten '!N30</f>
        <v>1245.5236861888488</v>
      </c>
      <c r="P39" s="35">
        <f>'Indirecte posten '!O30</f>
        <v>1238.3012861888487</v>
      </c>
      <c r="Q39" s="35">
        <f>'Indirecte posten '!P30</f>
        <v>1231.0788861888486</v>
      </c>
      <c r="R39" s="35">
        <f>'Indirecte posten '!Q30</f>
        <v>1223.8564861888487</v>
      </c>
      <c r="S39" s="35">
        <f>'Indirecte posten '!R30</f>
        <v>1230.002060470485</v>
      </c>
      <c r="T39" s="35">
        <f>'Indirecte posten '!S30</f>
        <v>1222.7796604704852</v>
      </c>
      <c r="U39" s="35">
        <f>'Indirecte posten '!T30</f>
        <v>1215.5572604704851</v>
      </c>
      <c r="V39" s="35">
        <f>'Indirecte posten '!U30</f>
        <v>1208.334860470485</v>
      </c>
      <c r="W39" s="35">
        <f>'Indirecte posten '!V30</f>
        <v>1201.1124604704851</v>
      </c>
    </row>
    <row r="40" spans="2:23">
      <c r="B40" s="34"/>
      <c r="C40" s="34"/>
      <c r="D40" s="35"/>
      <c r="E40" s="35"/>
      <c r="F40" s="35"/>
      <c r="G40" s="35"/>
      <c r="H40" s="35"/>
      <c r="I40" s="35"/>
      <c r="J40" s="35"/>
      <c r="K40" s="35"/>
      <c r="L40" s="35"/>
      <c r="M40" s="35"/>
      <c r="N40" s="35"/>
      <c r="O40" s="35"/>
      <c r="P40" s="35"/>
      <c r="Q40" s="35"/>
      <c r="R40" s="35"/>
      <c r="S40" s="35"/>
      <c r="T40" s="35"/>
      <c r="U40" s="35"/>
      <c r="V40" s="35"/>
      <c r="W40" s="35"/>
    </row>
    <row r="41" spans="2:23">
      <c r="B41" s="34"/>
      <c r="C41" s="34"/>
      <c r="D41" s="34"/>
      <c r="E41" s="34"/>
      <c r="F41" s="34"/>
      <c r="G41" s="34"/>
      <c r="H41" s="34"/>
      <c r="I41" s="34"/>
      <c r="J41" s="34"/>
      <c r="K41" s="34"/>
      <c r="L41" s="34"/>
      <c r="M41" s="34"/>
      <c r="N41" s="34"/>
      <c r="O41" s="34"/>
      <c r="P41" s="34"/>
      <c r="Q41" s="34"/>
      <c r="R41" s="34"/>
      <c r="S41" s="34"/>
      <c r="T41" s="34"/>
      <c r="U41" s="34"/>
      <c r="V41" s="34"/>
      <c r="W41" s="34"/>
    </row>
    <row r="42" spans="2:23">
      <c r="B42" s="33" t="s">
        <v>376</v>
      </c>
      <c r="C42" s="34"/>
      <c r="D42" s="34"/>
      <c r="E42" s="34"/>
      <c r="F42" s="34"/>
      <c r="G42" s="34"/>
      <c r="H42" s="34"/>
      <c r="I42" s="34"/>
      <c r="J42" s="34"/>
      <c r="K42" s="34"/>
      <c r="L42" s="34"/>
      <c r="M42" s="34"/>
      <c r="N42" s="34"/>
      <c r="O42" s="34"/>
      <c r="P42" s="34"/>
      <c r="Q42" s="34"/>
      <c r="R42" s="34"/>
      <c r="S42" s="34"/>
      <c r="T42" s="34"/>
      <c r="U42" s="34"/>
      <c r="V42" s="34"/>
      <c r="W42" s="34"/>
    </row>
    <row r="43" spans="2:23">
      <c r="B43" s="34" t="s">
        <v>687</v>
      </c>
      <c r="C43" s="34"/>
      <c r="D43" s="35">
        <f>'Financieringsbegroting '!F9</f>
        <v>2294</v>
      </c>
      <c r="E43" s="35">
        <f>'Financieringsbegroting '!G9</f>
        <v>962</v>
      </c>
      <c r="F43" s="35">
        <f>'Financieringsbegroting '!H9</f>
        <v>1258</v>
      </c>
      <c r="G43" s="35">
        <f>'Financieringsbegroting '!I9</f>
        <v>0</v>
      </c>
      <c r="H43" s="35">
        <f>'Financieringsbegroting '!J9</f>
        <v>0</v>
      </c>
      <c r="I43" s="35">
        <f>'Financieringsbegroting '!K9</f>
        <v>0</v>
      </c>
      <c r="J43" s="35">
        <f>'Financieringsbegroting '!L9</f>
        <v>0</v>
      </c>
      <c r="K43" s="35">
        <f>'Financieringsbegroting '!M9</f>
        <v>0</v>
      </c>
      <c r="L43" s="35">
        <f>'Financieringsbegroting '!N9</f>
        <v>0</v>
      </c>
      <c r="M43" s="35">
        <f>'Financieringsbegroting '!O9</f>
        <v>0</v>
      </c>
      <c r="N43" s="35">
        <f>'Financieringsbegroting '!$P9</f>
        <v>0</v>
      </c>
      <c r="O43" s="35">
        <f>'Financieringsbegroting '!$P9</f>
        <v>0</v>
      </c>
      <c r="P43" s="35">
        <f>'Financieringsbegroting '!$P9</f>
        <v>0</v>
      </c>
      <c r="Q43" s="35">
        <f>'Financieringsbegroting '!$P9</f>
        <v>0</v>
      </c>
      <c r="R43" s="35">
        <f>'Financieringsbegroting '!$P9</f>
        <v>0</v>
      </c>
      <c r="S43" s="35">
        <f>'Financieringsbegroting '!$Q9</f>
        <v>0</v>
      </c>
      <c r="T43" s="35">
        <f>'Financieringsbegroting '!$Q9</f>
        <v>0</v>
      </c>
      <c r="U43" s="35">
        <f>'Financieringsbegroting '!$Q9</f>
        <v>0</v>
      </c>
      <c r="V43" s="35">
        <f>'Financieringsbegroting '!$Q9</f>
        <v>0</v>
      </c>
      <c r="W43" s="35">
        <f>'Financieringsbegroting '!$Q9</f>
        <v>0</v>
      </c>
    </row>
    <row r="44" spans="2:23">
      <c r="B44" s="34"/>
      <c r="C44" s="34"/>
      <c r="D44" s="35"/>
      <c r="E44" s="35"/>
      <c r="F44" s="35"/>
      <c r="G44" s="35"/>
      <c r="H44" s="35"/>
      <c r="I44" s="35"/>
      <c r="J44" s="35"/>
      <c r="K44" s="35"/>
      <c r="L44" s="35"/>
      <c r="M44" s="35"/>
      <c r="N44" s="35"/>
      <c r="O44" s="35"/>
      <c r="P44" s="35"/>
      <c r="Q44" s="35"/>
      <c r="R44" s="35"/>
      <c r="S44" s="35"/>
      <c r="T44" s="35"/>
      <c r="U44" s="35"/>
      <c r="V44" s="35"/>
      <c r="W44" s="35"/>
    </row>
    <row r="45" spans="2:23">
      <c r="B45" s="33" t="s">
        <v>377</v>
      </c>
      <c r="C45" s="34"/>
      <c r="D45" s="35"/>
      <c r="E45" s="35"/>
      <c r="F45" s="35"/>
      <c r="G45" s="35"/>
      <c r="H45" s="35"/>
      <c r="I45" s="35"/>
      <c r="J45" s="35"/>
      <c r="K45" s="35"/>
      <c r="L45" s="35"/>
      <c r="M45" s="35"/>
      <c r="N45" s="35"/>
      <c r="O45" s="35"/>
      <c r="P45" s="35"/>
      <c r="Q45" s="35"/>
      <c r="R45" s="35"/>
      <c r="S45" s="35"/>
      <c r="T45" s="35"/>
      <c r="U45" s="35"/>
      <c r="V45" s="35"/>
      <c r="W45" s="35"/>
    </row>
    <row r="46" spans="2:23">
      <c r="B46" s="34" t="s">
        <v>659</v>
      </c>
      <c r="C46" s="34"/>
      <c r="D46" s="35">
        <f>'Financieringsbegroting '!$D13</f>
        <v>1805.6</v>
      </c>
      <c r="E46" s="35">
        <f>'Financieringsbegroting '!$D13</f>
        <v>1805.6</v>
      </c>
      <c r="F46" s="35">
        <f>'Financieringsbegroting '!$D13</f>
        <v>1805.6</v>
      </c>
      <c r="G46" s="35">
        <f>'Financieringsbegroting '!$D13</f>
        <v>1805.6</v>
      </c>
      <c r="H46" s="35">
        <f>'Financieringsbegroting '!$D13</f>
        <v>1805.6</v>
      </c>
      <c r="I46" s="35">
        <f>'Financieringsbegroting '!$D13</f>
        <v>1805.6</v>
      </c>
      <c r="J46" s="35">
        <f>'Financieringsbegroting '!$D13</f>
        <v>1805.6</v>
      </c>
      <c r="K46" s="35">
        <f>'Financieringsbegroting '!$D13</f>
        <v>1805.6</v>
      </c>
      <c r="L46" s="35">
        <f>'Financieringsbegroting '!$D13</f>
        <v>1805.6</v>
      </c>
      <c r="M46" s="35">
        <f>'Financieringsbegroting '!$D13</f>
        <v>1805.6</v>
      </c>
      <c r="N46" s="35">
        <f>'Financieringsbegroting '!$D13</f>
        <v>1805.6</v>
      </c>
      <c r="O46" s="35">
        <f>'Financieringsbegroting '!$D13</f>
        <v>1805.6</v>
      </c>
      <c r="P46" s="35">
        <f>'Financieringsbegroting '!$D13</f>
        <v>1805.6</v>
      </c>
      <c r="Q46" s="35">
        <f>'Financieringsbegroting '!$D13</f>
        <v>1805.6</v>
      </c>
      <c r="R46" s="35">
        <f>'Financieringsbegroting '!$D13</f>
        <v>1805.6</v>
      </c>
      <c r="S46" s="35">
        <f>'Financieringsbegroting '!$D13</f>
        <v>1805.6</v>
      </c>
      <c r="T46" s="35">
        <f>'Financieringsbegroting '!$D13</f>
        <v>1805.6</v>
      </c>
      <c r="U46" s="35">
        <f>'Financieringsbegroting '!$D13</f>
        <v>1805.6</v>
      </c>
      <c r="V46" s="35">
        <f>'Financieringsbegroting '!$D13</f>
        <v>1805.6</v>
      </c>
      <c r="W46" s="35">
        <f>'Financieringsbegroting '!$D13</f>
        <v>1805.6</v>
      </c>
    </row>
    <row r="47" spans="2:23">
      <c r="B47" s="34" t="s">
        <v>660</v>
      </c>
      <c r="C47" s="34"/>
      <c r="D47" s="35">
        <f>'Financieringsbegroting '!$D15</f>
        <v>451.4</v>
      </c>
      <c r="E47" s="35">
        <f>'Financieringsbegroting '!$D15</f>
        <v>451.4</v>
      </c>
      <c r="F47" s="35">
        <f>'Financieringsbegroting '!$D15</f>
        <v>451.4</v>
      </c>
      <c r="G47" s="35">
        <f>'Financieringsbegroting '!$D15</f>
        <v>451.4</v>
      </c>
      <c r="H47" s="35">
        <f>'Financieringsbegroting '!$D15</f>
        <v>451.4</v>
      </c>
      <c r="I47" s="35">
        <f>'Financieringsbegroting '!$D15</f>
        <v>451.4</v>
      </c>
      <c r="J47" s="35">
        <f>'Financieringsbegroting '!$D15</f>
        <v>451.4</v>
      </c>
      <c r="K47" s="35">
        <f>'Financieringsbegroting '!$D15</f>
        <v>451.4</v>
      </c>
      <c r="L47" s="35">
        <f>'Financieringsbegroting '!$D15</f>
        <v>451.4</v>
      </c>
      <c r="M47" s="35">
        <f>'Financieringsbegroting '!$D15</f>
        <v>451.4</v>
      </c>
      <c r="N47" s="35"/>
      <c r="O47" s="35"/>
      <c r="P47" s="35"/>
      <c r="Q47" s="35"/>
      <c r="R47" s="35"/>
      <c r="S47" s="35"/>
      <c r="T47" s="35"/>
      <c r="U47" s="35"/>
      <c r="V47" s="35"/>
      <c r="W47" s="35"/>
    </row>
    <row r="48" spans="2:23">
      <c r="B48" s="34"/>
      <c r="C48" s="34"/>
      <c r="D48" s="34"/>
      <c r="E48" s="34"/>
      <c r="F48" s="34"/>
      <c r="G48" s="34"/>
      <c r="H48" s="34"/>
      <c r="I48" s="34"/>
      <c r="J48" s="34"/>
      <c r="K48" s="34"/>
      <c r="L48" s="34"/>
      <c r="M48" s="34"/>
      <c r="N48" s="34"/>
      <c r="O48" s="34"/>
      <c r="P48" s="34"/>
      <c r="Q48" s="34"/>
      <c r="R48" s="34"/>
      <c r="S48" s="34"/>
      <c r="T48" s="34"/>
      <c r="U48" s="34"/>
      <c r="V48" s="34"/>
      <c r="W48" s="34"/>
    </row>
    <row r="49" spans="2:23">
      <c r="B49" s="33" t="s">
        <v>378</v>
      </c>
      <c r="C49" s="34"/>
      <c r="D49" s="95">
        <f>SUM(D21:D47)</f>
        <v>21178.635612499998</v>
      </c>
      <c r="E49" s="95">
        <f t="shared" ref="E49:W49" si="2">SUM(E21:E47)</f>
        <v>21620.275158415592</v>
      </c>
      <c r="F49" s="95">
        <f t="shared" si="2"/>
        <v>26106.01318694192</v>
      </c>
      <c r="G49" s="95">
        <f t="shared" si="2"/>
        <v>17741.850417947408</v>
      </c>
      <c r="H49" s="95">
        <f t="shared" si="2"/>
        <v>18042.431182809854</v>
      </c>
      <c r="I49" s="95">
        <f t="shared" si="2"/>
        <v>35791.057266123818</v>
      </c>
      <c r="J49" s="95">
        <f t="shared" si="2"/>
        <v>40955.019251172314</v>
      </c>
      <c r="K49" s="95">
        <f t="shared" si="2"/>
        <v>45955.763127696067</v>
      </c>
      <c r="L49" s="95">
        <f t="shared" si="2"/>
        <v>50925.810396374633</v>
      </c>
      <c r="M49" s="95">
        <f t="shared" si="2"/>
        <v>60524.888254185593</v>
      </c>
      <c r="N49" s="95">
        <f t="shared" si="2"/>
        <v>69716.81194807736</v>
      </c>
      <c r="O49" s="95">
        <f t="shared" si="2"/>
        <v>69637.36554807736</v>
      </c>
      <c r="P49" s="95">
        <f t="shared" si="2"/>
        <v>69557.919148077344</v>
      </c>
      <c r="Q49" s="95">
        <f t="shared" si="2"/>
        <v>69478.472748077344</v>
      </c>
      <c r="R49" s="95">
        <f t="shared" si="2"/>
        <v>69399.026348077343</v>
      </c>
      <c r="S49" s="95">
        <f t="shared" si="2"/>
        <v>74424.625165175341</v>
      </c>
      <c r="T49" s="95">
        <f t="shared" si="2"/>
        <v>74345.178765175326</v>
      </c>
      <c r="U49" s="95">
        <f t="shared" si="2"/>
        <v>74265.73236517534</v>
      </c>
      <c r="V49" s="95">
        <f t="shared" si="2"/>
        <v>74186.285965175339</v>
      </c>
      <c r="W49" s="95">
        <f t="shared" si="2"/>
        <v>74106.839565175338</v>
      </c>
    </row>
    <row r="50" spans="2:23">
      <c r="B50" s="34"/>
      <c r="C50" s="34"/>
      <c r="D50" s="34"/>
      <c r="E50" s="34"/>
      <c r="F50" s="34"/>
      <c r="G50" s="34"/>
      <c r="H50" s="34"/>
      <c r="I50" s="34"/>
      <c r="J50" s="34"/>
      <c r="K50" s="34"/>
      <c r="L50" s="34"/>
      <c r="M50" s="34"/>
      <c r="N50" s="34"/>
      <c r="O50" s="34"/>
      <c r="P50" s="34"/>
      <c r="Q50" s="34"/>
      <c r="R50" s="34"/>
      <c r="S50" s="34"/>
      <c r="T50" s="34"/>
      <c r="U50" s="34"/>
      <c r="V50" s="34"/>
      <c r="W50" s="34"/>
    </row>
    <row r="51" spans="2:23">
      <c r="B51" s="33" t="s">
        <v>661</v>
      </c>
      <c r="C51" s="34"/>
      <c r="D51" s="95">
        <f>D2+D17-D49</f>
        <v>-7691.6356124999984</v>
      </c>
      <c r="E51" s="95">
        <f t="shared" ref="E51:W51" si="3">E2+E17-E49</f>
        <v>-26347.263799723092</v>
      </c>
      <c r="F51" s="95">
        <f t="shared" si="3"/>
        <v>-42156.772207454953</v>
      </c>
      <c r="G51" s="95">
        <f t="shared" si="3"/>
        <v>-45669.262961269313</v>
      </c>
      <c r="H51" s="95">
        <f t="shared" si="3"/>
        <v>-25867.753418177726</v>
      </c>
      <c r="I51" s="95">
        <f t="shared" si="3"/>
        <v>-8601.2296868090234</v>
      </c>
      <c r="J51" s="95">
        <f t="shared" si="3"/>
        <v>8351.3079292238399</v>
      </c>
      <c r="K51" s="95">
        <f t="shared" si="3"/>
        <v>24109.384953254012</v>
      </c>
      <c r="L51" s="95">
        <f t="shared" si="3"/>
        <v>38214.393052131789</v>
      </c>
      <c r="M51" s="95">
        <f t="shared" si="3"/>
        <v>45019.585736125526</v>
      </c>
      <c r="N51" s="95">
        <f t="shared" si="3"/>
        <v>45148.48639126429</v>
      </c>
      <c r="O51" s="95">
        <f t="shared" si="3"/>
        <v>45356.833446403049</v>
      </c>
      <c r="P51" s="95">
        <f t="shared" si="3"/>
        <v>45644.626901541822</v>
      </c>
      <c r="Q51" s="95">
        <f t="shared" si="3"/>
        <v>46011.866756680596</v>
      </c>
      <c r="R51" s="95">
        <f t="shared" si="3"/>
        <v>46458.553011819371</v>
      </c>
      <c r="S51" s="95">
        <f t="shared" si="3"/>
        <v>45728.672440768787</v>
      </c>
      <c r="T51" s="95">
        <f t="shared" si="3"/>
        <v>45078.238269718218</v>
      </c>
      <c r="U51" s="95">
        <f t="shared" si="3"/>
        <v>44507.250498667636</v>
      </c>
      <c r="V51" s="95">
        <f t="shared" si="3"/>
        <v>44015.709127617054</v>
      </c>
      <c r="W51" s="95">
        <f t="shared" si="3"/>
        <v>43603.614156566473</v>
      </c>
    </row>
  </sheetData>
  <sheetProtection algorithmName="SHA-512" hashValue="NhUhpxYS8eLvVept7B6LvbIHoBHtTEO+F7tVj0wzjry9YSdeSd7BttRm6+KLXobruSHVPsbTslPGCGxZXyY1og==" saltValue="74H6qu5v/nDFZqmY0x5N5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A3A4E-0B78-409A-BD47-66CA50BB9268}">
  <dimension ref="A1:AF68"/>
  <sheetViews>
    <sheetView tabSelected="1" workbookViewId="0">
      <selection activeCell="J48" sqref="J48"/>
    </sheetView>
  </sheetViews>
  <sheetFormatPr defaultRowHeight="14.5"/>
  <cols>
    <col min="9" max="9" width="11.36328125" customWidth="1"/>
  </cols>
  <sheetData>
    <row r="1" spans="1:32" ht="26">
      <c r="B1" s="268" t="s">
        <v>671</v>
      </c>
      <c r="C1" s="269"/>
      <c r="D1" s="269"/>
      <c r="E1" s="269"/>
      <c r="F1" s="269"/>
      <c r="G1" s="269"/>
      <c r="H1" s="269"/>
      <c r="I1" s="270"/>
      <c r="J1" s="165"/>
      <c r="K1" s="153"/>
      <c r="L1" s="153"/>
      <c r="M1" s="153"/>
      <c r="N1" s="153"/>
      <c r="O1" s="153"/>
      <c r="P1" s="153"/>
      <c r="Q1" s="153"/>
      <c r="R1" s="153"/>
      <c r="S1" s="153"/>
      <c r="T1" s="264"/>
      <c r="U1" s="264"/>
      <c r="V1" s="264"/>
      <c r="W1" s="264"/>
      <c r="X1" s="264"/>
      <c r="Y1" s="264"/>
      <c r="Z1" s="264"/>
      <c r="AA1" s="264"/>
      <c r="AB1" s="264"/>
      <c r="AC1" s="264"/>
      <c r="AD1" s="264"/>
      <c r="AE1" s="264"/>
      <c r="AF1" s="264"/>
    </row>
    <row r="2" spans="1:32" ht="15.5">
      <c r="A2" s="153"/>
      <c r="B2" s="161"/>
      <c r="C2" s="162"/>
      <c r="D2" s="162"/>
      <c r="E2" s="162"/>
      <c r="F2" s="162"/>
      <c r="G2" s="162"/>
      <c r="H2" s="162"/>
      <c r="I2" s="163"/>
      <c r="J2" s="153"/>
      <c r="K2" s="153"/>
      <c r="L2" s="153"/>
      <c r="M2" s="153"/>
      <c r="N2" s="153"/>
      <c r="O2" s="153"/>
      <c r="P2" s="153"/>
      <c r="Q2" s="153"/>
      <c r="R2" s="153"/>
      <c r="S2" s="153"/>
      <c r="T2" s="264"/>
      <c r="U2" s="264"/>
      <c r="V2" s="264"/>
      <c r="W2" s="264"/>
      <c r="X2" s="264"/>
      <c r="Y2" s="264"/>
      <c r="Z2" s="264"/>
      <c r="AA2" s="264"/>
      <c r="AB2" s="264"/>
      <c r="AC2" s="264"/>
      <c r="AD2" s="264"/>
      <c r="AE2" s="264"/>
      <c r="AF2" s="264"/>
    </row>
    <row r="3" spans="1:32">
      <c r="B3" s="277" t="s">
        <v>691</v>
      </c>
      <c r="C3" s="278"/>
      <c r="D3" s="278"/>
      <c r="E3" s="278"/>
      <c r="F3" s="278"/>
      <c r="G3" s="278"/>
      <c r="H3" s="278"/>
      <c r="I3" s="279"/>
      <c r="J3" s="153"/>
      <c r="K3" s="153"/>
      <c r="L3" s="153"/>
      <c r="M3" s="153"/>
      <c r="N3" s="153"/>
      <c r="O3" s="153"/>
      <c r="P3" s="153"/>
      <c r="Q3" s="153"/>
      <c r="R3" s="153"/>
      <c r="S3" s="153"/>
      <c r="T3" s="264"/>
      <c r="U3" s="264"/>
      <c r="V3" s="264"/>
      <c r="W3" s="264"/>
      <c r="X3" s="264"/>
      <c r="Y3" s="264"/>
      <c r="Z3" s="264"/>
      <c r="AA3" s="264"/>
      <c r="AB3" s="264"/>
      <c r="AC3" s="264"/>
      <c r="AD3" s="264"/>
      <c r="AE3" s="264"/>
      <c r="AF3" s="264"/>
    </row>
    <row r="4" spans="1:32">
      <c r="A4" s="153"/>
      <c r="B4" s="277"/>
      <c r="C4" s="278"/>
      <c r="D4" s="278"/>
      <c r="E4" s="278"/>
      <c r="F4" s="278"/>
      <c r="G4" s="278"/>
      <c r="H4" s="278"/>
      <c r="I4" s="279"/>
      <c r="J4" s="153"/>
      <c r="K4" s="153"/>
      <c r="L4" s="153"/>
      <c r="M4" s="153"/>
      <c r="N4" s="153"/>
      <c r="O4" s="153"/>
      <c r="P4" s="153"/>
      <c r="Q4" s="153"/>
      <c r="R4" s="153"/>
      <c r="S4" s="153"/>
      <c r="T4" s="264"/>
      <c r="U4" s="264"/>
      <c r="V4" s="264"/>
      <c r="W4" s="264"/>
      <c r="X4" s="264"/>
      <c r="Y4" s="264"/>
      <c r="Z4" s="264"/>
      <c r="AA4" s="264"/>
      <c r="AB4" s="264"/>
      <c r="AC4" s="264"/>
      <c r="AD4" s="264"/>
      <c r="AE4" s="264"/>
      <c r="AF4" s="264"/>
    </row>
    <row r="5" spans="1:32">
      <c r="A5" s="153"/>
      <c r="B5" s="277"/>
      <c r="C5" s="278"/>
      <c r="D5" s="278"/>
      <c r="E5" s="278"/>
      <c r="F5" s="278"/>
      <c r="G5" s="278"/>
      <c r="H5" s="278"/>
      <c r="I5" s="279"/>
      <c r="J5" s="153"/>
      <c r="K5" s="153"/>
      <c r="L5" s="153"/>
      <c r="M5" s="153"/>
      <c r="N5" s="153"/>
      <c r="O5" s="153"/>
      <c r="P5" s="153"/>
      <c r="Q5" s="153"/>
      <c r="R5" s="153"/>
      <c r="S5" s="153"/>
      <c r="T5" s="264"/>
      <c r="U5" s="264"/>
      <c r="V5" s="264"/>
      <c r="W5" s="264"/>
      <c r="X5" s="264"/>
      <c r="Y5" s="264"/>
      <c r="Z5" s="264"/>
      <c r="AA5" s="264"/>
      <c r="AB5" s="264"/>
      <c r="AC5" s="264"/>
      <c r="AD5" s="264"/>
      <c r="AE5" s="264"/>
      <c r="AF5" s="264"/>
    </row>
    <row r="6" spans="1:32">
      <c r="A6" s="154"/>
      <c r="B6" s="277"/>
      <c r="C6" s="278"/>
      <c r="D6" s="278"/>
      <c r="E6" s="278"/>
      <c r="F6" s="278"/>
      <c r="G6" s="278"/>
      <c r="H6" s="278"/>
      <c r="I6" s="279"/>
      <c r="J6" s="155"/>
      <c r="K6" s="153"/>
      <c r="L6" s="153"/>
      <c r="M6" s="153"/>
      <c r="N6" s="153"/>
      <c r="O6" s="153"/>
      <c r="P6" s="153"/>
      <c r="Q6" s="153"/>
      <c r="R6" s="153"/>
      <c r="S6" s="153"/>
      <c r="T6" s="264"/>
      <c r="U6" s="264"/>
      <c r="V6" s="264"/>
      <c r="W6" s="264"/>
      <c r="X6" s="264"/>
      <c r="Y6" s="264"/>
      <c r="Z6" s="264"/>
      <c r="AA6" s="264"/>
      <c r="AB6" s="264"/>
      <c r="AC6" s="264"/>
      <c r="AD6" s="264"/>
      <c r="AE6" s="264"/>
      <c r="AF6" s="264"/>
    </row>
    <row r="7" spans="1:32">
      <c r="A7" s="153"/>
      <c r="B7" s="277"/>
      <c r="C7" s="278"/>
      <c r="D7" s="278"/>
      <c r="E7" s="278"/>
      <c r="F7" s="278"/>
      <c r="G7" s="278"/>
      <c r="H7" s="278"/>
      <c r="I7" s="279"/>
      <c r="J7" s="155"/>
      <c r="K7" s="153"/>
      <c r="L7" s="153"/>
      <c r="M7" s="153"/>
      <c r="N7" s="153"/>
      <c r="O7" s="153"/>
      <c r="P7" s="153"/>
      <c r="Q7" s="153"/>
      <c r="R7" s="153"/>
      <c r="S7" s="153"/>
      <c r="T7" s="264"/>
      <c r="U7" s="264"/>
      <c r="V7" s="264"/>
      <c r="W7" s="264"/>
      <c r="X7" s="264"/>
      <c r="Y7" s="264"/>
      <c r="Z7" s="264"/>
      <c r="AA7" s="264"/>
      <c r="AB7" s="264"/>
      <c r="AC7" s="264"/>
      <c r="AD7" s="264"/>
      <c r="AE7" s="264"/>
      <c r="AF7" s="264"/>
    </row>
    <row r="8" spans="1:32">
      <c r="A8" s="153"/>
      <c r="B8" s="280"/>
      <c r="C8" s="281"/>
      <c r="D8" s="281"/>
      <c r="E8" s="281"/>
      <c r="F8" s="281"/>
      <c r="G8" s="281"/>
      <c r="H8" s="281"/>
      <c r="I8" s="282"/>
      <c r="J8" s="155"/>
      <c r="K8" s="153"/>
      <c r="L8" s="153"/>
      <c r="M8" s="153"/>
      <c r="N8" s="153"/>
      <c r="O8" s="153"/>
      <c r="P8" s="153"/>
      <c r="Q8" s="153"/>
      <c r="R8" s="153"/>
      <c r="S8" s="153"/>
      <c r="T8" s="264"/>
      <c r="U8" s="264"/>
      <c r="V8" s="264"/>
      <c r="W8" s="264"/>
      <c r="X8" s="264"/>
      <c r="Y8" s="264"/>
      <c r="Z8" s="264"/>
      <c r="AA8" s="264"/>
      <c r="AB8" s="264"/>
      <c r="AC8" s="264"/>
      <c r="AD8" s="264"/>
      <c r="AE8" s="264"/>
      <c r="AF8" s="264"/>
    </row>
    <row r="9" spans="1:32">
      <c r="A9" s="153"/>
      <c r="B9" s="155"/>
      <c r="C9" s="155"/>
      <c r="D9" s="155"/>
      <c r="E9" s="155"/>
      <c r="F9" s="155"/>
      <c r="G9" s="155"/>
      <c r="H9" s="155"/>
      <c r="I9" s="155"/>
      <c r="J9" s="155"/>
      <c r="K9" s="153"/>
      <c r="L9" s="153"/>
      <c r="M9" s="153"/>
      <c r="N9" s="153"/>
      <c r="O9" s="153"/>
      <c r="P9" s="153"/>
      <c r="Q9" s="153"/>
      <c r="R9" s="153"/>
      <c r="S9" s="153"/>
      <c r="T9" s="264"/>
      <c r="U9" s="264"/>
      <c r="V9" s="264"/>
      <c r="W9" s="264"/>
      <c r="X9" s="264"/>
      <c r="Y9" s="264"/>
      <c r="Z9" s="264"/>
      <c r="AA9" s="264"/>
      <c r="AB9" s="264"/>
      <c r="AC9" s="264"/>
      <c r="AD9" s="264"/>
      <c r="AE9" s="264"/>
      <c r="AF9" s="264"/>
    </row>
    <row r="10" spans="1:32">
      <c r="A10" s="153"/>
      <c r="C10" s="155"/>
      <c r="D10" s="155"/>
      <c r="E10" s="155"/>
      <c r="F10" s="155"/>
      <c r="G10" s="155"/>
      <c r="H10" s="155"/>
      <c r="I10" s="155"/>
      <c r="J10" s="155"/>
      <c r="K10" s="153"/>
      <c r="L10" s="153"/>
      <c r="M10" s="153"/>
      <c r="N10" s="153"/>
      <c r="O10" s="153"/>
      <c r="P10" s="153"/>
      <c r="Q10" s="153"/>
      <c r="R10" s="153"/>
      <c r="S10" s="153"/>
      <c r="T10" s="264"/>
      <c r="U10" s="264"/>
      <c r="V10" s="264"/>
      <c r="W10" s="264"/>
      <c r="X10" s="264"/>
      <c r="Y10" s="264"/>
      <c r="Z10" s="264"/>
      <c r="AA10" s="264"/>
      <c r="AB10" s="264"/>
      <c r="AC10" s="264"/>
      <c r="AD10" s="264"/>
      <c r="AE10" s="264"/>
      <c r="AF10" s="264"/>
    </row>
    <row r="11" spans="1:32" ht="23.5">
      <c r="A11" s="153"/>
      <c r="B11" s="166" t="s">
        <v>666</v>
      </c>
      <c r="C11" s="167"/>
      <c r="D11" s="167"/>
      <c r="E11" s="167"/>
      <c r="F11" s="167"/>
      <c r="G11" s="167"/>
      <c r="H11" s="167"/>
      <c r="I11" s="168"/>
      <c r="J11" s="155"/>
      <c r="K11" s="153"/>
      <c r="L11" s="153"/>
      <c r="M11" s="153"/>
      <c r="N11" s="153"/>
      <c r="O11" s="153"/>
      <c r="P11" s="153"/>
      <c r="Q11" s="153"/>
      <c r="R11" s="153"/>
      <c r="S11" s="153"/>
      <c r="T11" s="264"/>
      <c r="U11" s="264"/>
      <c r="V11" s="264"/>
      <c r="W11" s="264"/>
      <c r="X11" s="264"/>
      <c r="Y11" s="264"/>
      <c r="Z11" s="264"/>
      <c r="AA11" s="264"/>
      <c r="AB11" s="264"/>
      <c r="AC11" s="264"/>
      <c r="AD11" s="264"/>
      <c r="AE11" s="264"/>
      <c r="AF11" s="264"/>
    </row>
    <row r="12" spans="1:32" ht="14.4" customHeight="1">
      <c r="A12" s="153"/>
      <c r="B12" s="265" t="s">
        <v>672</v>
      </c>
      <c r="C12" s="266"/>
      <c r="D12" s="266"/>
      <c r="E12" s="266"/>
      <c r="F12" s="266"/>
      <c r="G12" s="266"/>
      <c r="H12" s="266"/>
      <c r="I12" s="267"/>
      <c r="J12" s="155"/>
      <c r="K12" s="153"/>
      <c r="L12" s="153"/>
      <c r="M12" s="153"/>
      <c r="N12" s="153"/>
      <c r="O12" s="153"/>
      <c r="P12" s="153"/>
      <c r="Q12" s="153"/>
      <c r="R12" s="153"/>
      <c r="S12" s="153"/>
      <c r="T12" s="264"/>
      <c r="U12" s="264"/>
      <c r="V12" s="264"/>
      <c r="W12" s="264"/>
      <c r="X12" s="264"/>
      <c r="Y12" s="264"/>
      <c r="Z12" s="264"/>
      <c r="AA12" s="264"/>
      <c r="AB12" s="264"/>
      <c r="AC12" s="264"/>
      <c r="AD12" s="264"/>
      <c r="AE12" s="264"/>
      <c r="AF12" s="264"/>
    </row>
    <row r="13" spans="1:32">
      <c r="A13" s="153"/>
      <c r="B13" s="265"/>
      <c r="C13" s="266"/>
      <c r="D13" s="266"/>
      <c r="E13" s="266"/>
      <c r="F13" s="266"/>
      <c r="G13" s="266"/>
      <c r="H13" s="266"/>
      <c r="I13" s="267"/>
      <c r="J13" s="155"/>
      <c r="K13" s="153"/>
      <c r="L13" s="153"/>
      <c r="M13" s="153"/>
      <c r="N13" s="153"/>
      <c r="O13" s="153"/>
      <c r="P13" s="153"/>
      <c r="Q13" s="153"/>
      <c r="R13" s="153"/>
      <c r="S13" s="153"/>
      <c r="T13" s="264"/>
      <c r="U13" s="264"/>
      <c r="V13" s="264"/>
      <c r="W13" s="264"/>
      <c r="X13" s="264"/>
      <c r="Y13" s="264"/>
      <c r="Z13" s="264"/>
      <c r="AA13" s="264"/>
      <c r="AB13" s="264"/>
      <c r="AC13" s="264"/>
      <c r="AD13" s="264"/>
      <c r="AE13" s="264"/>
      <c r="AF13" s="264"/>
    </row>
    <row r="14" spans="1:32">
      <c r="A14" s="153"/>
      <c r="B14" s="265"/>
      <c r="C14" s="266"/>
      <c r="D14" s="266"/>
      <c r="E14" s="266"/>
      <c r="F14" s="266"/>
      <c r="G14" s="266"/>
      <c r="H14" s="266"/>
      <c r="I14" s="267"/>
      <c r="J14" s="153"/>
      <c r="K14" s="153"/>
      <c r="L14" s="153"/>
      <c r="M14" s="153"/>
      <c r="N14" s="153"/>
      <c r="O14" s="153"/>
      <c r="P14" s="153"/>
      <c r="Q14" s="153"/>
      <c r="R14" s="153"/>
      <c r="S14" s="153"/>
      <c r="T14" s="264"/>
      <c r="U14" s="264"/>
      <c r="V14" s="264"/>
      <c r="W14" s="264"/>
      <c r="X14" s="264"/>
      <c r="Y14" s="264"/>
      <c r="Z14" s="264"/>
      <c r="AA14" s="264"/>
      <c r="AB14" s="264"/>
      <c r="AC14" s="264"/>
      <c r="AD14" s="264"/>
      <c r="AE14" s="264"/>
      <c r="AF14" s="264"/>
    </row>
    <row r="15" spans="1:32">
      <c r="A15" s="153"/>
      <c r="B15" s="156"/>
      <c r="C15" s="169" t="s">
        <v>667</v>
      </c>
      <c r="D15" s="170"/>
      <c r="E15" s="170"/>
      <c r="F15" s="170"/>
      <c r="G15" s="170"/>
      <c r="H15" s="170"/>
      <c r="I15" s="164"/>
      <c r="J15" s="153"/>
      <c r="K15" s="153"/>
      <c r="L15" s="153"/>
      <c r="M15" s="153"/>
      <c r="N15" s="153"/>
      <c r="O15" s="153"/>
      <c r="P15" s="153"/>
      <c r="Q15" s="153"/>
      <c r="R15" s="153"/>
      <c r="S15" s="153"/>
      <c r="T15" s="264"/>
      <c r="U15" s="264"/>
      <c r="V15" s="264"/>
      <c r="W15" s="264"/>
      <c r="X15" s="264"/>
      <c r="Y15" s="264"/>
      <c r="Z15" s="264"/>
      <c r="AA15" s="264"/>
      <c r="AB15" s="264"/>
      <c r="AC15" s="264"/>
      <c r="AD15" s="264"/>
      <c r="AE15" s="264"/>
      <c r="AF15" s="264"/>
    </row>
    <row r="16" spans="1:32">
      <c r="A16" s="153"/>
      <c r="B16" s="171"/>
      <c r="C16" s="172" t="s">
        <v>668</v>
      </c>
      <c r="D16" s="173"/>
      <c r="E16" s="173"/>
      <c r="F16" s="173"/>
      <c r="G16" s="173"/>
      <c r="H16" s="173"/>
      <c r="I16" s="174"/>
      <c r="J16" s="153"/>
      <c r="K16" s="264" t="s">
        <v>677</v>
      </c>
      <c r="L16" s="264"/>
      <c r="M16" s="264"/>
      <c r="N16" s="264"/>
      <c r="O16" s="264"/>
      <c r="P16" s="153"/>
      <c r="Q16" s="153"/>
      <c r="R16" s="153"/>
      <c r="S16" s="153"/>
      <c r="T16" s="264"/>
      <c r="U16" s="264"/>
      <c r="V16" s="264"/>
      <c r="W16" s="264"/>
      <c r="X16" s="264"/>
      <c r="Y16" s="264"/>
      <c r="Z16" s="264"/>
      <c r="AA16" s="264"/>
      <c r="AB16" s="264"/>
      <c r="AC16" s="264"/>
      <c r="AD16" s="264"/>
      <c r="AE16" s="264"/>
      <c r="AF16" s="264"/>
    </row>
    <row r="17" spans="1:32">
      <c r="A17" s="153"/>
      <c r="B17" s="171"/>
      <c r="C17" s="278" t="s">
        <v>673</v>
      </c>
      <c r="D17" s="278"/>
      <c r="E17" s="278"/>
      <c r="F17" s="278"/>
      <c r="G17" s="278"/>
      <c r="H17" s="278"/>
      <c r="I17" s="279"/>
      <c r="J17" s="153"/>
      <c r="K17" s="153"/>
      <c r="L17" s="153"/>
      <c r="M17" s="153"/>
      <c r="N17" s="153"/>
      <c r="O17" s="153"/>
      <c r="P17" s="153"/>
      <c r="Q17" s="153"/>
      <c r="R17" s="153"/>
      <c r="S17" s="153"/>
      <c r="T17" s="264"/>
      <c r="U17" s="264"/>
      <c r="V17" s="264"/>
      <c r="W17" s="264"/>
      <c r="X17" s="264"/>
      <c r="Y17" s="264"/>
      <c r="Z17" s="264"/>
      <c r="AA17" s="264"/>
      <c r="AB17" s="264"/>
      <c r="AC17" s="264"/>
      <c r="AD17" s="264"/>
      <c r="AE17" s="264"/>
      <c r="AF17" s="264"/>
    </row>
    <row r="18" spans="1:32">
      <c r="A18" s="153"/>
      <c r="B18" s="171"/>
      <c r="C18" s="278"/>
      <c r="D18" s="278"/>
      <c r="E18" s="278"/>
      <c r="F18" s="278"/>
      <c r="G18" s="278"/>
      <c r="H18" s="278"/>
      <c r="I18" s="279"/>
      <c r="J18" s="153"/>
      <c r="K18" s="153"/>
      <c r="L18" s="153"/>
      <c r="M18" s="153"/>
      <c r="N18" s="153"/>
      <c r="O18" s="153"/>
      <c r="P18" s="153"/>
      <c r="Q18" s="153"/>
      <c r="R18" s="153"/>
      <c r="S18" s="153"/>
      <c r="T18" s="264"/>
      <c r="U18" s="264"/>
      <c r="V18" s="264"/>
      <c r="W18" s="264"/>
      <c r="X18" s="264"/>
      <c r="Y18" s="264"/>
      <c r="Z18" s="264"/>
      <c r="AA18" s="264"/>
      <c r="AB18" s="264"/>
      <c r="AC18" s="264"/>
      <c r="AD18" s="264"/>
      <c r="AE18" s="264"/>
      <c r="AF18" s="264"/>
    </row>
    <row r="19" spans="1:32">
      <c r="A19" s="153"/>
      <c r="B19" s="171"/>
      <c r="C19" s="278"/>
      <c r="D19" s="278"/>
      <c r="E19" s="278"/>
      <c r="F19" s="278"/>
      <c r="G19" s="278"/>
      <c r="H19" s="278"/>
      <c r="I19" s="279"/>
      <c r="J19" s="153"/>
      <c r="K19" s="153"/>
      <c r="L19" s="153"/>
      <c r="M19" s="153"/>
      <c r="N19" s="153"/>
      <c r="O19" s="153"/>
      <c r="P19" s="153"/>
      <c r="Q19" s="153"/>
      <c r="R19" s="153"/>
      <c r="S19" s="153"/>
      <c r="T19" s="264"/>
      <c r="U19" s="264"/>
      <c r="V19" s="264"/>
      <c r="W19" s="264"/>
      <c r="X19" s="264"/>
      <c r="Y19" s="264"/>
      <c r="Z19" s="264"/>
      <c r="AA19" s="264"/>
      <c r="AB19" s="264"/>
      <c r="AC19" s="264"/>
      <c r="AD19" s="264"/>
      <c r="AE19" s="264"/>
      <c r="AF19" s="264"/>
    </row>
    <row r="20" spans="1:32">
      <c r="A20" s="153"/>
      <c r="B20" s="175"/>
      <c r="C20" s="278"/>
      <c r="D20" s="278"/>
      <c r="E20" s="278"/>
      <c r="F20" s="278"/>
      <c r="G20" s="278"/>
      <c r="H20" s="278"/>
      <c r="I20" s="279"/>
      <c r="J20" s="153"/>
      <c r="K20" s="153"/>
      <c r="L20" s="153"/>
      <c r="M20" s="153"/>
      <c r="N20" s="153"/>
      <c r="O20" s="153"/>
      <c r="P20" s="153"/>
      <c r="Q20" s="153"/>
      <c r="R20" s="153"/>
      <c r="S20" s="153"/>
      <c r="T20" s="264"/>
      <c r="U20" s="264"/>
      <c r="V20" s="264"/>
      <c r="W20" s="264"/>
      <c r="X20" s="264"/>
      <c r="Y20" s="264"/>
      <c r="Z20" s="264"/>
      <c r="AA20" s="264"/>
      <c r="AB20" s="264"/>
      <c r="AC20" s="264"/>
      <c r="AD20" s="264"/>
      <c r="AE20" s="264"/>
      <c r="AF20" s="264"/>
    </row>
    <row r="21" spans="1:32">
      <c r="A21" s="153"/>
      <c r="B21" s="11"/>
      <c r="C21" s="278"/>
      <c r="D21" s="278"/>
      <c r="E21" s="278"/>
      <c r="F21" s="278"/>
      <c r="G21" s="278"/>
      <c r="H21" s="278"/>
      <c r="I21" s="279"/>
      <c r="J21" s="153"/>
      <c r="K21" s="153"/>
      <c r="L21" s="153"/>
      <c r="M21" s="153"/>
      <c r="N21" s="153"/>
      <c r="O21" s="153"/>
      <c r="P21" s="153"/>
      <c r="Q21" s="153"/>
      <c r="R21" s="153"/>
      <c r="S21" s="153"/>
      <c r="T21" s="264"/>
      <c r="U21" s="264"/>
      <c r="V21" s="264"/>
      <c r="W21" s="264"/>
      <c r="X21" s="264"/>
      <c r="Y21" s="264"/>
      <c r="Z21" s="264"/>
      <c r="AA21" s="264"/>
      <c r="AB21" s="264"/>
      <c r="AC21" s="264"/>
      <c r="AD21" s="264"/>
      <c r="AE21" s="264"/>
      <c r="AF21" s="264"/>
    </row>
    <row r="22" spans="1:32">
      <c r="A22" s="153"/>
      <c r="B22" s="176"/>
      <c r="C22" s="278"/>
      <c r="D22" s="278"/>
      <c r="E22" s="278"/>
      <c r="F22" s="278"/>
      <c r="G22" s="278"/>
      <c r="H22" s="278"/>
      <c r="I22" s="279"/>
      <c r="J22" s="153"/>
      <c r="K22" s="153"/>
      <c r="L22" s="153"/>
      <c r="M22" s="153"/>
      <c r="N22" s="153"/>
      <c r="O22" s="153"/>
      <c r="P22" s="153"/>
      <c r="Q22" s="153"/>
      <c r="R22" s="153"/>
      <c r="S22" s="153"/>
      <c r="T22" s="264"/>
      <c r="U22" s="264"/>
      <c r="V22" s="264"/>
      <c r="W22" s="264"/>
      <c r="X22" s="264"/>
      <c r="Y22" s="264"/>
      <c r="Z22" s="264"/>
      <c r="AA22" s="264"/>
      <c r="AB22" s="264"/>
      <c r="AC22" s="264"/>
      <c r="AD22" s="264"/>
      <c r="AE22" s="264"/>
      <c r="AF22" s="264"/>
    </row>
    <row r="23" spans="1:32">
      <c r="A23" s="153"/>
      <c r="B23" s="157"/>
      <c r="C23" s="177" t="s">
        <v>669</v>
      </c>
      <c r="D23" s="178"/>
      <c r="E23" s="178"/>
      <c r="F23" s="178"/>
      <c r="G23" s="178"/>
      <c r="H23" s="178"/>
      <c r="I23" s="164"/>
      <c r="J23" s="153"/>
      <c r="K23" s="153"/>
      <c r="L23" s="153"/>
      <c r="M23" s="153"/>
      <c r="N23" s="153"/>
      <c r="O23" s="153"/>
      <c r="P23" s="153"/>
      <c r="Q23" s="153"/>
      <c r="R23" s="153"/>
      <c r="S23" s="153"/>
      <c r="T23" s="264"/>
      <c r="U23" s="264"/>
      <c r="V23" s="264"/>
      <c r="W23" s="264"/>
      <c r="X23" s="264"/>
      <c r="Y23" s="264"/>
      <c r="Z23" s="264"/>
      <c r="AA23" s="264"/>
      <c r="AB23" s="264"/>
      <c r="AC23" s="264"/>
      <c r="AD23" s="264"/>
      <c r="AE23" s="264"/>
      <c r="AF23" s="264"/>
    </row>
    <row r="24" spans="1:32">
      <c r="A24" s="153"/>
      <c r="B24" s="179"/>
      <c r="C24" s="180" t="s">
        <v>692</v>
      </c>
      <c r="D24" s="181"/>
      <c r="E24" s="181"/>
      <c r="F24" s="170"/>
      <c r="G24" s="170"/>
      <c r="H24" s="170"/>
      <c r="I24" s="164"/>
      <c r="J24" s="153"/>
      <c r="K24" s="153"/>
      <c r="L24" s="153"/>
      <c r="M24" s="153"/>
      <c r="N24" s="153"/>
      <c r="O24" s="153"/>
      <c r="P24" s="153"/>
      <c r="Q24" s="153"/>
      <c r="R24" s="153"/>
      <c r="S24" s="153"/>
      <c r="T24" s="264"/>
      <c r="U24" s="264"/>
      <c r="V24" s="264"/>
      <c r="W24" s="264"/>
      <c r="X24" s="264"/>
      <c r="Y24" s="264"/>
      <c r="Z24" s="264"/>
      <c r="AA24" s="264"/>
      <c r="AB24" s="264"/>
      <c r="AC24" s="264"/>
      <c r="AD24" s="264"/>
      <c r="AE24" s="264"/>
      <c r="AF24" s="264"/>
    </row>
    <row r="25" spans="1:32">
      <c r="A25" s="153"/>
      <c r="B25" s="179"/>
      <c r="C25" s="278" t="s">
        <v>693</v>
      </c>
      <c r="D25" s="278"/>
      <c r="E25" s="278"/>
      <c r="F25" s="278"/>
      <c r="G25" s="278"/>
      <c r="H25" s="278"/>
      <c r="I25" s="279"/>
      <c r="J25" s="153"/>
      <c r="K25" s="153"/>
      <c r="L25" s="153"/>
      <c r="M25" s="153"/>
      <c r="N25" s="153"/>
      <c r="O25" s="153"/>
      <c r="P25" s="153"/>
      <c r="Q25" s="153"/>
      <c r="R25" s="153"/>
      <c r="S25" s="153"/>
      <c r="T25" s="264"/>
      <c r="U25" s="264"/>
      <c r="V25" s="264"/>
      <c r="W25" s="264"/>
      <c r="X25" s="264"/>
      <c r="Y25" s="264"/>
      <c r="Z25" s="264"/>
      <c r="AA25" s="264"/>
      <c r="AB25" s="264"/>
      <c r="AC25" s="264"/>
      <c r="AD25" s="264"/>
      <c r="AE25" s="264"/>
      <c r="AF25" s="264"/>
    </row>
    <row r="26" spans="1:32">
      <c r="A26" s="153"/>
      <c r="B26" s="179"/>
      <c r="C26" s="278"/>
      <c r="D26" s="278"/>
      <c r="E26" s="278"/>
      <c r="F26" s="278"/>
      <c r="G26" s="278"/>
      <c r="H26" s="278"/>
      <c r="I26" s="279"/>
      <c r="J26" s="153"/>
      <c r="K26" s="153"/>
      <c r="L26" s="153"/>
      <c r="M26" s="153"/>
      <c r="N26" s="153"/>
      <c r="O26" s="153"/>
      <c r="P26" s="153"/>
      <c r="Q26" s="153"/>
      <c r="R26" s="153"/>
      <c r="S26" s="153"/>
      <c r="T26" s="264"/>
      <c r="U26" s="264"/>
      <c r="V26" s="264"/>
      <c r="W26" s="264"/>
      <c r="X26" s="264"/>
      <c r="Y26" s="264"/>
      <c r="Z26" s="264"/>
      <c r="AA26" s="264"/>
      <c r="AB26" s="264"/>
      <c r="AC26" s="264"/>
      <c r="AD26" s="264"/>
      <c r="AE26" s="264"/>
      <c r="AF26" s="264"/>
    </row>
    <row r="27" spans="1:32">
      <c r="A27" s="153"/>
      <c r="B27" s="179"/>
      <c r="C27" s="278"/>
      <c r="D27" s="278"/>
      <c r="E27" s="278"/>
      <c r="F27" s="278"/>
      <c r="G27" s="278"/>
      <c r="H27" s="278"/>
      <c r="I27" s="279"/>
      <c r="J27" s="153"/>
      <c r="K27" s="153"/>
      <c r="L27" s="153"/>
      <c r="M27" s="153"/>
      <c r="N27" s="153"/>
      <c r="O27" s="153"/>
      <c r="P27" s="153"/>
      <c r="Q27" s="153"/>
      <c r="R27" s="153"/>
      <c r="S27" s="153"/>
      <c r="T27" s="264"/>
      <c r="U27" s="264"/>
      <c r="V27" s="264"/>
      <c r="W27" s="264"/>
      <c r="X27" s="264"/>
      <c r="Y27" s="264"/>
      <c r="Z27" s="264"/>
      <c r="AA27" s="264"/>
      <c r="AB27" s="264"/>
      <c r="AC27" s="264"/>
      <c r="AD27" s="264"/>
      <c r="AE27" s="264"/>
      <c r="AF27" s="264"/>
    </row>
    <row r="28" spans="1:32">
      <c r="A28" s="153"/>
      <c r="B28" s="182"/>
      <c r="C28" s="281"/>
      <c r="D28" s="281"/>
      <c r="E28" s="281"/>
      <c r="F28" s="281"/>
      <c r="G28" s="281"/>
      <c r="H28" s="281"/>
      <c r="I28" s="282"/>
      <c r="J28" s="153"/>
      <c r="K28" s="153"/>
      <c r="L28" s="153"/>
      <c r="M28" s="153"/>
      <c r="N28" s="153"/>
      <c r="O28" s="153"/>
      <c r="P28" s="153"/>
      <c r="Q28" s="153"/>
      <c r="R28" s="153"/>
      <c r="S28" s="153"/>
      <c r="T28" s="264"/>
      <c r="U28" s="264"/>
      <c r="V28" s="264"/>
      <c r="W28" s="264"/>
      <c r="X28" s="264"/>
      <c r="Y28" s="264"/>
      <c r="Z28" s="264"/>
      <c r="AA28" s="264"/>
      <c r="AB28" s="264"/>
      <c r="AC28" s="264"/>
      <c r="AD28" s="264"/>
      <c r="AE28" s="264"/>
      <c r="AF28" s="264"/>
    </row>
    <row r="29" spans="1:32">
      <c r="A29" s="153"/>
      <c r="B29" s="153"/>
      <c r="C29" s="155"/>
      <c r="D29" s="155"/>
      <c r="E29" s="155"/>
      <c r="F29" s="155"/>
      <c r="G29" s="155"/>
      <c r="H29" s="155"/>
      <c r="I29" s="155"/>
      <c r="J29" s="153"/>
      <c r="K29" s="153"/>
      <c r="L29" s="153"/>
      <c r="M29" s="153"/>
      <c r="N29" s="153"/>
      <c r="O29" s="153"/>
      <c r="P29" s="153"/>
      <c r="Q29" s="153"/>
      <c r="R29" s="153"/>
      <c r="S29" s="153"/>
      <c r="T29" s="264"/>
      <c r="U29" s="264"/>
      <c r="V29" s="264"/>
      <c r="W29" s="264"/>
      <c r="X29" s="264"/>
      <c r="Y29" s="264"/>
      <c r="Z29" s="264"/>
      <c r="AA29" s="264"/>
      <c r="AB29" s="264"/>
      <c r="AC29" s="264"/>
      <c r="AD29" s="264"/>
      <c r="AE29" s="264"/>
      <c r="AF29" s="264"/>
    </row>
    <row r="30" spans="1:32">
      <c r="A30" s="153"/>
      <c r="B30" s="153"/>
      <c r="C30" s="155"/>
      <c r="D30" s="155"/>
      <c r="E30" s="155"/>
      <c r="F30" s="155"/>
      <c r="G30" s="155"/>
      <c r="H30" s="155"/>
      <c r="I30" s="155"/>
      <c r="J30" s="153"/>
      <c r="K30" s="153"/>
      <c r="L30" s="153"/>
      <c r="M30" s="153"/>
      <c r="N30" s="153"/>
      <c r="O30" s="153"/>
      <c r="P30" s="153"/>
      <c r="Q30" s="153"/>
      <c r="R30" s="153"/>
      <c r="S30" s="153"/>
      <c r="T30" s="264"/>
      <c r="U30" s="264"/>
      <c r="V30" s="264"/>
      <c r="W30" s="264"/>
      <c r="X30" s="264"/>
      <c r="Y30" s="264"/>
      <c r="Z30" s="264"/>
      <c r="AA30" s="264"/>
      <c r="AB30" s="264"/>
      <c r="AC30" s="264"/>
      <c r="AD30" s="264"/>
      <c r="AE30" s="264"/>
      <c r="AF30" s="264"/>
    </row>
    <row r="31" spans="1:32" ht="21">
      <c r="A31" s="153"/>
      <c r="B31" s="183" t="s">
        <v>670</v>
      </c>
      <c r="C31" s="167"/>
      <c r="D31" s="167"/>
      <c r="E31" s="167"/>
      <c r="F31" s="167"/>
      <c r="G31" s="167"/>
      <c r="H31" s="167"/>
      <c r="I31" s="160"/>
      <c r="J31" s="153"/>
      <c r="K31" s="153"/>
      <c r="L31" s="153"/>
      <c r="M31" s="153"/>
      <c r="N31" s="153"/>
      <c r="O31" s="153"/>
      <c r="P31" s="153"/>
      <c r="Q31" s="153"/>
      <c r="R31" s="153"/>
      <c r="S31" s="153"/>
      <c r="T31" s="264"/>
      <c r="U31" s="264"/>
      <c r="V31" s="264"/>
      <c r="W31" s="264"/>
      <c r="X31" s="264"/>
      <c r="Y31" s="264"/>
      <c r="Z31" s="264"/>
      <c r="AA31" s="264"/>
      <c r="AB31" s="264"/>
      <c r="AC31" s="264"/>
      <c r="AD31" s="264"/>
      <c r="AE31" s="264"/>
      <c r="AF31" s="264"/>
    </row>
    <row r="32" spans="1:32" ht="14.4" customHeight="1">
      <c r="A32" s="153"/>
      <c r="B32" s="271" t="s">
        <v>694</v>
      </c>
      <c r="C32" s="272"/>
      <c r="D32" s="272"/>
      <c r="E32" s="272"/>
      <c r="F32" s="272"/>
      <c r="G32" s="272"/>
      <c r="H32" s="272"/>
      <c r="I32" s="273"/>
      <c r="J32" s="153"/>
      <c r="K32" s="153"/>
      <c r="L32" s="153"/>
      <c r="M32" s="153"/>
      <c r="N32" s="153"/>
      <c r="O32" s="153"/>
      <c r="P32" s="153"/>
      <c r="Q32" s="153"/>
      <c r="R32" s="153"/>
      <c r="S32" s="153"/>
      <c r="T32" s="264"/>
      <c r="U32" s="264"/>
      <c r="V32" s="264"/>
      <c r="W32" s="264"/>
      <c r="X32" s="264"/>
      <c r="Y32" s="264"/>
      <c r="Z32" s="264"/>
      <c r="AA32" s="264"/>
      <c r="AB32" s="264"/>
      <c r="AC32" s="264"/>
      <c r="AD32" s="264"/>
      <c r="AE32" s="264"/>
      <c r="AF32" s="264"/>
    </row>
    <row r="33" spans="1:32">
      <c r="A33" s="153"/>
      <c r="B33" s="271"/>
      <c r="C33" s="272"/>
      <c r="D33" s="272"/>
      <c r="E33" s="272"/>
      <c r="F33" s="272"/>
      <c r="G33" s="272"/>
      <c r="H33" s="272"/>
      <c r="I33" s="273"/>
      <c r="J33" s="153"/>
      <c r="K33" s="153"/>
      <c r="L33" s="153"/>
      <c r="M33" s="153"/>
      <c r="N33" s="153"/>
      <c r="O33" s="153"/>
      <c r="P33" s="153"/>
      <c r="Q33" s="153"/>
      <c r="R33" s="153"/>
      <c r="S33" s="153"/>
      <c r="T33" s="264"/>
      <c r="U33" s="264"/>
      <c r="V33" s="264"/>
      <c r="W33" s="264"/>
      <c r="X33" s="264"/>
      <c r="Y33" s="264"/>
      <c r="Z33" s="264"/>
      <c r="AA33" s="264"/>
      <c r="AB33" s="264"/>
      <c r="AC33" s="264"/>
      <c r="AD33" s="264"/>
      <c r="AE33" s="264"/>
      <c r="AF33" s="264"/>
    </row>
    <row r="34" spans="1:32">
      <c r="A34" s="153"/>
      <c r="B34" s="271"/>
      <c r="C34" s="272"/>
      <c r="D34" s="272"/>
      <c r="E34" s="272"/>
      <c r="F34" s="272"/>
      <c r="G34" s="272"/>
      <c r="H34" s="272"/>
      <c r="I34" s="273"/>
      <c r="J34" s="153"/>
      <c r="K34" s="153"/>
      <c r="L34" s="153"/>
      <c r="M34" s="153"/>
      <c r="N34" s="153"/>
      <c r="O34" s="153"/>
      <c r="P34" s="153"/>
      <c r="Q34" s="153"/>
      <c r="R34" s="153"/>
      <c r="S34" s="153"/>
      <c r="T34" s="264"/>
      <c r="U34" s="264"/>
      <c r="V34" s="264"/>
      <c r="W34" s="264"/>
      <c r="X34" s="264"/>
      <c r="Y34" s="264"/>
      <c r="Z34" s="264"/>
      <c r="AA34" s="264"/>
      <c r="AB34" s="264"/>
      <c r="AC34" s="264"/>
      <c r="AD34" s="264"/>
      <c r="AE34" s="264"/>
      <c r="AF34" s="264"/>
    </row>
    <row r="35" spans="1:32" ht="14.4" customHeight="1">
      <c r="A35" s="153"/>
      <c r="B35" s="274" t="s">
        <v>695</v>
      </c>
      <c r="C35" s="275"/>
      <c r="D35" s="275"/>
      <c r="E35" s="275"/>
      <c r="F35" s="275"/>
      <c r="G35" s="275"/>
      <c r="H35" s="275"/>
      <c r="I35" s="276"/>
      <c r="J35" s="153"/>
      <c r="K35" s="153"/>
      <c r="L35" s="153"/>
      <c r="M35" s="153"/>
      <c r="N35" s="153"/>
      <c r="O35" s="153"/>
      <c r="P35" s="153"/>
      <c r="Q35" s="153"/>
      <c r="R35" s="153"/>
      <c r="S35" s="153"/>
      <c r="T35" s="264"/>
      <c r="U35" s="264"/>
      <c r="V35" s="264"/>
      <c r="W35" s="264"/>
      <c r="X35" s="264"/>
      <c r="Y35" s="264"/>
      <c r="Z35" s="264"/>
      <c r="AA35" s="264"/>
      <c r="AB35" s="264"/>
      <c r="AC35" s="264"/>
      <c r="AD35" s="264"/>
      <c r="AE35" s="264"/>
      <c r="AF35" s="264"/>
    </row>
    <row r="36" spans="1:32">
      <c r="A36" s="153"/>
      <c r="B36" s="274"/>
      <c r="C36" s="275"/>
      <c r="D36" s="275"/>
      <c r="E36" s="275"/>
      <c r="F36" s="275"/>
      <c r="G36" s="275"/>
      <c r="H36" s="275"/>
      <c r="I36" s="276"/>
      <c r="J36" s="158"/>
      <c r="K36" s="158"/>
      <c r="L36" s="153"/>
      <c r="M36" s="153"/>
      <c r="N36" s="153"/>
      <c r="O36" s="153"/>
      <c r="P36" s="153"/>
      <c r="Q36" s="153"/>
      <c r="R36" s="153"/>
      <c r="S36" s="153"/>
      <c r="T36" s="264"/>
      <c r="U36" s="264"/>
      <c r="V36" s="264"/>
      <c r="W36" s="264"/>
      <c r="X36" s="264"/>
      <c r="Y36" s="264"/>
      <c r="Z36" s="264"/>
      <c r="AA36" s="264"/>
      <c r="AB36" s="264"/>
      <c r="AC36" s="264"/>
      <c r="AD36" s="264"/>
      <c r="AE36" s="264"/>
      <c r="AF36" s="264"/>
    </row>
    <row r="37" spans="1:32">
      <c r="A37" s="153"/>
      <c r="B37" s="191"/>
      <c r="C37" s="192"/>
      <c r="D37" s="192"/>
      <c r="E37" s="192"/>
      <c r="F37" s="192"/>
      <c r="G37" s="192"/>
      <c r="H37" s="192"/>
      <c r="I37" s="193"/>
      <c r="J37" s="158"/>
      <c r="K37" s="158"/>
      <c r="L37" s="153"/>
      <c r="M37" s="153"/>
      <c r="N37" s="153"/>
      <c r="O37" s="153"/>
      <c r="P37" s="153"/>
      <c r="Q37" s="153"/>
      <c r="R37" s="153"/>
      <c r="S37" s="153"/>
      <c r="T37" s="264"/>
      <c r="U37" s="264"/>
      <c r="V37" s="264"/>
      <c r="W37" s="264"/>
      <c r="X37" s="264"/>
      <c r="Y37" s="264"/>
      <c r="Z37" s="264"/>
      <c r="AA37" s="264"/>
      <c r="AB37" s="264"/>
      <c r="AC37" s="264"/>
      <c r="AD37" s="264"/>
      <c r="AE37" s="264"/>
      <c r="AF37" s="264"/>
    </row>
    <row r="38" spans="1:32">
      <c r="A38" s="153"/>
      <c r="B38" s="274" t="s">
        <v>675</v>
      </c>
      <c r="C38" s="275"/>
      <c r="D38" s="275"/>
      <c r="E38" s="275"/>
      <c r="F38" s="275"/>
      <c r="G38" s="275"/>
      <c r="H38" s="275"/>
      <c r="I38" s="276"/>
      <c r="J38" s="158"/>
      <c r="K38" s="158"/>
      <c r="L38" s="153"/>
      <c r="M38" s="153"/>
      <c r="N38" s="153"/>
      <c r="O38" s="153"/>
      <c r="P38" s="153"/>
      <c r="Q38" s="153"/>
      <c r="R38" s="153"/>
      <c r="S38" s="153"/>
      <c r="T38" s="264"/>
      <c r="U38" s="264"/>
      <c r="V38" s="264"/>
      <c r="W38" s="264"/>
      <c r="X38" s="264"/>
      <c r="Y38" s="264"/>
      <c r="Z38" s="264"/>
      <c r="AA38" s="264"/>
      <c r="AB38" s="264"/>
      <c r="AC38" s="264"/>
      <c r="AD38" s="264"/>
      <c r="AE38" s="264"/>
      <c r="AF38" s="264"/>
    </row>
    <row r="39" spans="1:32">
      <c r="A39" s="153"/>
      <c r="B39" s="274"/>
      <c r="C39" s="275"/>
      <c r="D39" s="275"/>
      <c r="E39" s="275"/>
      <c r="F39" s="275"/>
      <c r="G39" s="275"/>
      <c r="H39" s="275"/>
      <c r="I39" s="276"/>
      <c r="J39" s="158"/>
      <c r="K39" s="158"/>
      <c r="L39" s="153"/>
      <c r="M39" s="153"/>
      <c r="N39" s="153"/>
      <c r="O39" s="153"/>
      <c r="P39" s="153"/>
      <c r="Q39" s="153"/>
      <c r="R39" s="153"/>
      <c r="S39" s="153"/>
      <c r="T39" s="264"/>
      <c r="U39" s="264"/>
      <c r="V39" s="264"/>
      <c r="W39" s="264"/>
      <c r="X39" s="264"/>
      <c r="Y39" s="264"/>
      <c r="Z39" s="264"/>
      <c r="AA39" s="264"/>
      <c r="AB39" s="264"/>
      <c r="AC39" s="264"/>
      <c r="AD39" s="264"/>
      <c r="AE39" s="264"/>
      <c r="AF39" s="264"/>
    </row>
    <row r="40" spans="1:32">
      <c r="A40" s="153"/>
      <c r="B40" s="191"/>
      <c r="C40" s="192"/>
      <c r="D40" s="192"/>
      <c r="E40" s="192"/>
      <c r="F40" s="192"/>
      <c r="G40" s="192"/>
      <c r="H40" s="192"/>
      <c r="I40" s="193"/>
      <c r="J40" s="158"/>
      <c r="K40" s="158"/>
      <c r="L40" s="153"/>
      <c r="M40" s="153"/>
      <c r="N40" s="153"/>
      <c r="O40" s="153"/>
      <c r="P40" s="153"/>
      <c r="Q40" s="153"/>
      <c r="R40" s="153"/>
      <c r="S40" s="153"/>
      <c r="T40" s="264"/>
      <c r="U40" s="264"/>
      <c r="V40" s="264"/>
      <c r="W40" s="264"/>
      <c r="X40" s="264"/>
      <c r="Y40" s="264"/>
      <c r="Z40" s="264"/>
      <c r="AA40" s="264"/>
      <c r="AB40" s="264"/>
      <c r="AC40" s="264"/>
      <c r="AD40" s="264"/>
      <c r="AE40" s="264"/>
      <c r="AF40" s="264"/>
    </row>
    <row r="41" spans="1:32" ht="14.4" customHeight="1">
      <c r="A41" s="153"/>
      <c r="B41" s="274" t="s">
        <v>696</v>
      </c>
      <c r="C41" s="275"/>
      <c r="D41" s="275"/>
      <c r="E41" s="275"/>
      <c r="F41" s="275"/>
      <c r="G41" s="275"/>
      <c r="H41" s="275"/>
      <c r="I41" s="276"/>
      <c r="J41" s="158"/>
      <c r="K41" s="158"/>
      <c r="L41" s="153"/>
      <c r="M41" s="153"/>
      <c r="N41" s="153"/>
      <c r="O41" s="153"/>
      <c r="P41" s="153"/>
      <c r="Q41" s="153"/>
      <c r="R41" s="153"/>
      <c r="S41" s="153"/>
      <c r="T41" s="264"/>
      <c r="U41" s="264"/>
      <c r="V41" s="264"/>
      <c r="W41" s="264"/>
      <c r="X41" s="264"/>
      <c r="Y41" s="264"/>
      <c r="Z41" s="264"/>
      <c r="AA41" s="264"/>
      <c r="AB41" s="264"/>
      <c r="AC41" s="264"/>
      <c r="AD41" s="264"/>
      <c r="AE41" s="264"/>
      <c r="AF41" s="264"/>
    </row>
    <row r="42" spans="1:32">
      <c r="A42" s="153"/>
      <c r="B42" s="274"/>
      <c r="C42" s="275"/>
      <c r="D42" s="275"/>
      <c r="E42" s="275"/>
      <c r="F42" s="275"/>
      <c r="G42" s="275"/>
      <c r="H42" s="275"/>
      <c r="I42" s="276"/>
      <c r="J42" s="158"/>
      <c r="K42" s="158"/>
      <c r="L42" s="153"/>
      <c r="M42" s="153"/>
      <c r="N42" s="153"/>
      <c r="O42" s="153"/>
      <c r="P42" s="153"/>
      <c r="Q42" s="153"/>
      <c r="R42" s="153"/>
      <c r="S42" s="153"/>
      <c r="T42" s="264"/>
      <c r="U42" s="264"/>
      <c r="V42" s="264"/>
      <c r="W42" s="264"/>
      <c r="X42" s="264"/>
      <c r="Y42" s="264"/>
      <c r="Z42" s="264"/>
      <c r="AA42" s="264"/>
      <c r="AB42" s="264"/>
      <c r="AC42" s="264"/>
      <c r="AD42" s="264"/>
      <c r="AE42" s="264"/>
      <c r="AF42" s="264"/>
    </row>
    <row r="43" spans="1:32">
      <c r="A43" s="153"/>
      <c r="B43" s="274"/>
      <c r="C43" s="275"/>
      <c r="D43" s="275"/>
      <c r="E43" s="275"/>
      <c r="F43" s="275"/>
      <c r="G43" s="275"/>
      <c r="H43" s="275"/>
      <c r="I43" s="276"/>
      <c r="J43" s="158"/>
      <c r="K43" s="158"/>
      <c r="L43" s="153"/>
      <c r="M43" s="153"/>
      <c r="N43" s="153"/>
      <c r="O43" s="153"/>
      <c r="P43" s="153"/>
      <c r="Q43" s="153"/>
      <c r="R43" s="153"/>
      <c r="S43" s="153"/>
      <c r="T43" s="264"/>
      <c r="U43" s="264"/>
      <c r="V43" s="264"/>
      <c r="W43" s="264"/>
      <c r="X43" s="264"/>
      <c r="Y43" s="264"/>
      <c r="Z43" s="264"/>
      <c r="AA43" s="264"/>
      <c r="AB43" s="264"/>
      <c r="AC43" s="264"/>
      <c r="AD43" s="264"/>
      <c r="AE43" s="264"/>
      <c r="AF43" s="264"/>
    </row>
    <row r="44" spans="1:32" ht="14.5" customHeight="1">
      <c r="A44" s="153"/>
      <c r="B44" s="283" t="s">
        <v>697</v>
      </c>
      <c r="C44" s="284"/>
      <c r="D44" s="284"/>
      <c r="E44" s="284"/>
      <c r="F44" s="284"/>
      <c r="G44" s="284"/>
      <c r="H44" s="284"/>
      <c r="I44" s="285"/>
      <c r="J44" s="158"/>
      <c r="K44" s="158"/>
      <c r="L44" s="153"/>
      <c r="M44" s="153"/>
      <c r="N44" s="153"/>
      <c r="O44" s="153"/>
      <c r="P44" s="153"/>
      <c r="Q44" s="153"/>
      <c r="R44" s="153"/>
      <c r="S44" s="153"/>
      <c r="T44" s="264"/>
      <c r="U44" s="264"/>
      <c r="V44" s="264"/>
      <c r="W44" s="264"/>
      <c r="X44" s="264"/>
      <c r="Y44" s="264"/>
      <c r="Z44" s="264"/>
      <c r="AA44" s="264"/>
      <c r="AB44" s="264"/>
      <c r="AC44" s="264"/>
      <c r="AD44" s="264"/>
      <c r="AE44" s="264"/>
      <c r="AF44" s="264"/>
    </row>
    <row r="45" spans="1:32">
      <c r="A45" s="153"/>
      <c r="B45" s="283"/>
      <c r="C45" s="284"/>
      <c r="D45" s="284"/>
      <c r="E45" s="284"/>
      <c r="F45" s="284"/>
      <c r="G45" s="284"/>
      <c r="H45" s="284"/>
      <c r="I45" s="285"/>
      <c r="J45" s="158"/>
      <c r="K45" s="158"/>
      <c r="L45" s="153"/>
      <c r="M45" s="153"/>
      <c r="N45" s="153"/>
      <c r="O45" s="153"/>
      <c r="P45" s="153"/>
      <c r="Q45" s="153"/>
      <c r="R45" s="153"/>
      <c r="S45" s="153"/>
      <c r="T45" s="264"/>
      <c r="U45" s="264"/>
      <c r="V45" s="264"/>
      <c r="W45" s="264"/>
      <c r="X45" s="264"/>
      <c r="Y45" s="264"/>
      <c r="Z45" s="264"/>
      <c r="AA45" s="264"/>
      <c r="AB45" s="264"/>
      <c r="AC45" s="264"/>
      <c r="AD45" s="264"/>
      <c r="AE45" s="264"/>
      <c r="AF45" s="264"/>
    </row>
    <row r="46" spans="1:32">
      <c r="A46" s="153"/>
      <c r="B46" s="283"/>
      <c r="C46" s="284"/>
      <c r="D46" s="284"/>
      <c r="E46" s="284"/>
      <c r="F46" s="284"/>
      <c r="G46" s="284"/>
      <c r="H46" s="284"/>
      <c r="I46" s="285"/>
      <c r="J46" s="158"/>
      <c r="K46" s="158"/>
      <c r="L46" s="153"/>
      <c r="M46" s="153"/>
      <c r="N46" s="153"/>
      <c r="O46" s="153"/>
      <c r="P46" s="153"/>
      <c r="Q46" s="153"/>
      <c r="R46" s="153"/>
      <c r="S46" s="153"/>
      <c r="T46" s="264"/>
      <c r="U46" s="264"/>
      <c r="V46" s="264"/>
      <c r="W46" s="264"/>
      <c r="X46" s="264"/>
      <c r="Y46" s="264"/>
      <c r="Z46" s="264"/>
      <c r="AA46" s="264"/>
      <c r="AB46" s="264"/>
      <c r="AC46" s="264"/>
      <c r="AD46" s="264"/>
      <c r="AE46" s="264"/>
      <c r="AF46" s="264"/>
    </row>
    <row r="47" spans="1:32">
      <c r="A47" s="153"/>
      <c r="B47" s="283"/>
      <c r="C47" s="284"/>
      <c r="D47" s="284"/>
      <c r="E47" s="284"/>
      <c r="F47" s="284"/>
      <c r="G47" s="284"/>
      <c r="H47" s="284"/>
      <c r="I47" s="285"/>
      <c r="J47" s="158"/>
      <c r="K47" s="158"/>
      <c r="L47" s="153"/>
      <c r="M47" s="153"/>
      <c r="N47" s="153"/>
      <c r="O47" s="153"/>
      <c r="P47" s="153"/>
      <c r="Q47" s="153"/>
      <c r="R47" s="153"/>
      <c r="S47" s="153"/>
      <c r="T47" s="264"/>
      <c r="U47" s="264"/>
      <c r="V47" s="264"/>
      <c r="W47" s="264"/>
      <c r="X47" s="264"/>
      <c r="Y47" s="264"/>
      <c r="Z47" s="264"/>
      <c r="AA47" s="264"/>
      <c r="AB47" s="264"/>
      <c r="AC47" s="264"/>
      <c r="AD47" s="264"/>
      <c r="AE47" s="264"/>
      <c r="AF47" s="264"/>
    </row>
    <row r="48" spans="1:32">
      <c r="A48" s="153"/>
      <c r="B48" s="286"/>
      <c r="C48" s="287"/>
      <c r="D48" s="287"/>
      <c r="E48" s="287"/>
      <c r="F48" s="287"/>
      <c r="G48" s="287"/>
      <c r="H48" s="287"/>
      <c r="I48" s="288"/>
      <c r="J48" s="158"/>
      <c r="K48" s="158"/>
      <c r="L48" s="153"/>
      <c r="M48" s="153"/>
      <c r="N48" s="153"/>
      <c r="O48" s="153"/>
      <c r="P48" s="153"/>
      <c r="Q48" s="153"/>
      <c r="R48" s="153"/>
      <c r="S48" s="153"/>
      <c r="T48" s="264"/>
      <c r="U48" s="264"/>
      <c r="V48" s="264"/>
      <c r="W48" s="264"/>
      <c r="X48" s="264"/>
      <c r="Y48" s="264"/>
      <c r="Z48" s="264"/>
      <c r="AA48" s="264"/>
      <c r="AB48" s="264"/>
      <c r="AC48" s="264"/>
      <c r="AD48" s="264"/>
      <c r="AE48" s="264"/>
      <c r="AF48" s="264"/>
    </row>
    <row r="49" spans="1:32">
      <c r="A49" s="153"/>
      <c r="B49" s="159"/>
      <c r="C49" s="159"/>
      <c r="D49" s="159"/>
      <c r="E49" s="159"/>
      <c r="F49" s="159"/>
      <c r="G49" s="159"/>
      <c r="H49" s="159"/>
      <c r="I49" s="158"/>
      <c r="J49" s="158"/>
      <c r="K49" s="158"/>
      <c r="L49" s="153"/>
      <c r="M49" s="153"/>
      <c r="N49" s="153"/>
      <c r="O49" s="153"/>
      <c r="P49" s="153"/>
      <c r="Q49" s="153"/>
      <c r="R49" s="153"/>
      <c r="S49" s="153"/>
      <c r="T49" s="264"/>
      <c r="U49" s="264"/>
      <c r="V49" s="264"/>
      <c r="W49" s="264"/>
      <c r="X49" s="264"/>
      <c r="Y49" s="264"/>
      <c r="Z49" s="264"/>
      <c r="AA49" s="264"/>
      <c r="AB49" s="264"/>
      <c r="AC49" s="264"/>
      <c r="AD49" s="264"/>
      <c r="AE49" s="264"/>
      <c r="AF49" s="264"/>
    </row>
    <row r="50" spans="1:32">
      <c r="A50" s="153"/>
      <c r="B50" s="153"/>
      <c r="C50" s="153"/>
      <c r="D50" s="158"/>
      <c r="E50" s="158"/>
      <c r="F50" s="158"/>
      <c r="G50" s="158"/>
      <c r="H50" s="158"/>
      <c r="I50" s="158"/>
      <c r="J50" s="158"/>
      <c r="K50" s="158"/>
      <c r="L50" s="153"/>
      <c r="M50" s="153"/>
      <c r="N50" s="153"/>
      <c r="O50" s="153"/>
      <c r="P50" s="153"/>
      <c r="Q50" s="153"/>
      <c r="R50" s="153"/>
      <c r="S50" s="153"/>
      <c r="T50" s="264"/>
      <c r="U50" s="264"/>
      <c r="V50" s="264"/>
      <c r="W50" s="264"/>
      <c r="X50" s="264"/>
      <c r="Y50" s="264"/>
      <c r="Z50" s="264"/>
      <c r="AA50" s="264"/>
      <c r="AB50" s="264"/>
      <c r="AC50" s="264"/>
      <c r="AD50" s="264"/>
      <c r="AE50" s="264"/>
      <c r="AF50" s="264"/>
    </row>
    <row r="51" spans="1:32">
      <c r="A51" s="153"/>
      <c r="B51" s="153"/>
      <c r="C51" s="153"/>
      <c r="D51" s="153"/>
      <c r="E51" s="153"/>
      <c r="F51" s="153"/>
      <c r="G51" s="153"/>
      <c r="H51" s="153"/>
      <c r="I51" s="153"/>
      <c r="J51" s="153"/>
      <c r="K51" s="153"/>
      <c r="L51" s="153"/>
      <c r="M51" s="153"/>
      <c r="N51" s="153"/>
      <c r="O51" s="153"/>
      <c r="P51" s="153"/>
      <c r="Q51" s="153"/>
      <c r="R51" s="153"/>
      <c r="S51" s="153"/>
      <c r="T51" s="264"/>
      <c r="U51" s="264"/>
      <c r="V51" s="264"/>
      <c r="W51" s="264"/>
      <c r="X51" s="264"/>
      <c r="Y51" s="264"/>
      <c r="Z51" s="264"/>
      <c r="AA51" s="264"/>
      <c r="AB51" s="264"/>
      <c r="AC51" s="264"/>
      <c r="AD51" s="264"/>
      <c r="AE51" s="264"/>
      <c r="AF51" s="264"/>
    </row>
    <row r="52" spans="1:32">
      <c r="A52" s="153"/>
      <c r="B52" s="153"/>
      <c r="C52" s="153"/>
      <c r="D52" s="153"/>
      <c r="E52" s="153"/>
      <c r="F52" s="153"/>
      <c r="G52" s="153"/>
      <c r="H52" s="153"/>
      <c r="I52" s="153"/>
      <c r="J52" s="153"/>
      <c r="K52" s="153"/>
      <c r="L52" s="153"/>
      <c r="M52" s="153"/>
      <c r="N52" s="153"/>
      <c r="O52" s="153"/>
      <c r="P52" s="153"/>
      <c r="Q52" s="153"/>
      <c r="R52" s="153"/>
      <c r="S52" s="153"/>
      <c r="T52" s="264"/>
      <c r="U52" s="264"/>
      <c r="V52" s="264"/>
      <c r="W52" s="264"/>
      <c r="X52" s="264"/>
      <c r="Y52" s="264"/>
      <c r="Z52" s="264"/>
      <c r="AA52" s="264"/>
      <c r="AB52" s="264"/>
      <c r="AC52" s="264"/>
      <c r="AD52" s="264"/>
      <c r="AE52" s="264"/>
      <c r="AF52" s="264"/>
    </row>
    <row r="53" spans="1:32">
      <c r="A53" s="153"/>
      <c r="B53" s="153"/>
      <c r="C53" s="153"/>
      <c r="D53" s="153"/>
      <c r="E53" s="153"/>
      <c r="F53" s="153"/>
      <c r="G53" s="153"/>
      <c r="H53" s="153"/>
      <c r="I53" s="153"/>
      <c r="J53" s="153"/>
      <c r="K53" s="153"/>
      <c r="L53" s="153"/>
      <c r="M53" s="153"/>
      <c r="N53" s="153"/>
      <c r="O53" s="153"/>
      <c r="P53" s="153"/>
      <c r="Q53" s="153"/>
      <c r="R53" s="153"/>
      <c r="S53" s="153"/>
      <c r="T53" s="264"/>
      <c r="U53" s="264"/>
      <c r="V53" s="264"/>
      <c r="W53" s="264"/>
      <c r="X53" s="264"/>
      <c r="Y53" s="264"/>
      <c r="Z53" s="264"/>
      <c r="AA53" s="264"/>
      <c r="AB53" s="264"/>
      <c r="AC53" s="264"/>
      <c r="AD53" s="264"/>
      <c r="AE53" s="264"/>
      <c r="AF53" s="264"/>
    </row>
    <row r="54" spans="1:32">
      <c r="A54" s="153"/>
      <c r="B54" s="153"/>
      <c r="C54" s="153"/>
      <c r="D54" s="153"/>
      <c r="E54" s="153"/>
      <c r="F54" s="153"/>
      <c r="G54" s="153"/>
      <c r="H54" s="153"/>
      <c r="I54" s="153"/>
      <c r="J54" s="153"/>
      <c r="K54" s="153"/>
      <c r="L54" s="153"/>
      <c r="M54" s="153"/>
      <c r="N54" s="153"/>
      <c r="O54" s="153"/>
      <c r="P54" s="153"/>
      <c r="Q54" s="153"/>
      <c r="R54" s="153"/>
      <c r="S54" s="153"/>
      <c r="T54" s="264"/>
      <c r="U54" s="264"/>
      <c r="V54" s="264"/>
      <c r="W54" s="264"/>
      <c r="X54" s="264"/>
      <c r="Y54" s="264"/>
      <c r="Z54" s="264"/>
      <c r="AA54" s="264"/>
      <c r="AB54" s="264"/>
      <c r="AC54" s="264"/>
      <c r="AD54" s="264"/>
      <c r="AE54" s="264"/>
      <c r="AF54" s="264"/>
    </row>
    <row r="55" spans="1:32">
      <c r="A55" s="153"/>
      <c r="B55" s="153"/>
      <c r="C55" s="153"/>
      <c r="D55" s="153"/>
      <c r="E55" s="153"/>
      <c r="F55" s="153"/>
      <c r="G55" s="153"/>
      <c r="H55" s="153"/>
      <c r="I55" s="153"/>
      <c r="J55" s="153"/>
      <c r="K55" s="153"/>
      <c r="L55" s="153"/>
      <c r="M55" s="153"/>
      <c r="N55" s="153"/>
      <c r="O55" s="153"/>
      <c r="P55" s="153"/>
      <c r="Q55" s="153"/>
      <c r="R55" s="153"/>
      <c r="S55" s="153"/>
      <c r="T55" s="264"/>
      <c r="U55" s="264"/>
      <c r="V55" s="264"/>
      <c r="W55" s="264"/>
      <c r="X55" s="264"/>
      <c r="Y55" s="264"/>
      <c r="Z55" s="264"/>
      <c r="AA55" s="264"/>
      <c r="AB55" s="264"/>
      <c r="AC55" s="264"/>
      <c r="AD55" s="264"/>
      <c r="AE55" s="264"/>
      <c r="AF55" s="264"/>
    </row>
    <row r="56" spans="1:32">
      <c r="A56" s="153"/>
      <c r="B56" s="153"/>
      <c r="C56" s="153"/>
      <c r="D56" s="153"/>
      <c r="E56" s="153"/>
      <c r="F56" s="153"/>
      <c r="G56" s="153"/>
      <c r="H56" s="153"/>
      <c r="I56" s="153"/>
      <c r="J56" s="153"/>
      <c r="K56" s="153"/>
      <c r="L56" s="153"/>
      <c r="M56" s="153"/>
      <c r="N56" s="153"/>
      <c r="O56" s="153"/>
      <c r="P56" s="153"/>
      <c r="Q56" s="153"/>
      <c r="R56" s="153"/>
      <c r="S56" s="153"/>
      <c r="T56" s="264"/>
      <c r="U56" s="264"/>
      <c r="V56" s="264"/>
      <c r="W56" s="264"/>
      <c r="X56" s="264"/>
      <c r="Y56" s="264"/>
      <c r="Z56" s="264"/>
      <c r="AA56" s="264"/>
      <c r="AB56" s="264"/>
      <c r="AC56" s="264"/>
      <c r="AD56" s="264"/>
      <c r="AE56" s="264"/>
      <c r="AF56" s="264"/>
    </row>
    <row r="57" spans="1:32">
      <c r="A57" s="153"/>
      <c r="B57" s="153"/>
      <c r="C57" s="153"/>
      <c r="D57" s="153"/>
      <c r="E57" s="153"/>
      <c r="F57" s="153"/>
      <c r="G57" s="153"/>
      <c r="H57" s="153"/>
      <c r="I57" s="153"/>
      <c r="J57" s="153"/>
      <c r="K57" s="153"/>
      <c r="L57" s="153"/>
      <c r="M57" s="153"/>
      <c r="N57" s="153"/>
      <c r="O57" s="153"/>
      <c r="P57" s="153"/>
      <c r="Q57" s="153"/>
      <c r="R57" s="153"/>
      <c r="S57" s="153"/>
      <c r="T57" s="264"/>
      <c r="U57" s="264"/>
      <c r="V57" s="264"/>
      <c r="W57" s="264"/>
      <c r="X57" s="264"/>
      <c r="Y57" s="264"/>
      <c r="Z57" s="264"/>
      <c r="AA57" s="264"/>
      <c r="AB57" s="264"/>
      <c r="AC57" s="264"/>
      <c r="AD57" s="264"/>
      <c r="AE57" s="264"/>
      <c r="AF57" s="264"/>
    </row>
    <row r="58" spans="1:32">
      <c r="A58" s="153"/>
      <c r="B58" s="153"/>
      <c r="C58" s="153"/>
      <c r="D58" s="153"/>
      <c r="E58" s="153"/>
      <c r="F58" s="153"/>
      <c r="G58" s="153"/>
      <c r="H58" s="153"/>
      <c r="I58" s="153"/>
      <c r="J58" s="153"/>
      <c r="K58" s="153"/>
      <c r="L58" s="153"/>
      <c r="M58" s="153"/>
      <c r="N58" s="153"/>
      <c r="O58" s="153"/>
      <c r="P58" s="153"/>
      <c r="Q58" s="153"/>
      <c r="R58" s="153"/>
      <c r="S58" s="153"/>
      <c r="T58" s="264"/>
      <c r="U58" s="264"/>
      <c r="V58" s="264"/>
      <c r="W58" s="264"/>
      <c r="X58" s="264"/>
      <c r="Y58" s="264"/>
      <c r="Z58" s="264"/>
      <c r="AA58" s="264"/>
      <c r="AB58" s="264"/>
      <c r="AC58" s="264"/>
      <c r="AD58" s="264"/>
      <c r="AE58" s="264"/>
      <c r="AF58" s="264"/>
    </row>
    <row r="59" spans="1:32">
      <c r="A59" s="153"/>
      <c r="B59" s="153"/>
      <c r="C59" s="153"/>
      <c r="D59" s="153"/>
      <c r="E59" s="153"/>
      <c r="F59" s="153"/>
      <c r="G59" s="153"/>
      <c r="H59" s="153"/>
      <c r="I59" s="153"/>
      <c r="J59" s="153"/>
      <c r="K59" s="153"/>
      <c r="L59" s="153"/>
      <c r="M59" s="153"/>
      <c r="N59" s="153"/>
      <c r="O59" s="153"/>
      <c r="P59" s="153"/>
      <c r="Q59" s="153"/>
      <c r="R59" s="153"/>
      <c r="S59" s="153"/>
      <c r="T59" s="264"/>
      <c r="U59" s="264"/>
      <c r="V59" s="264"/>
      <c r="W59" s="264"/>
      <c r="X59" s="264"/>
      <c r="Y59" s="264"/>
      <c r="Z59" s="264"/>
      <c r="AA59" s="264"/>
      <c r="AB59" s="264"/>
      <c r="AC59" s="264"/>
      <c r="AD59" s="264"/>
      <c r="AE59" s="264"/>
      <c r="AF59" s="264"/>
    </row>
    <row r="60" spans="1:32">
      <c r="A60" s="153"/>
      <c r="B60" s="153"/>
      <c r="C60" s="153"/>
      <c r="D60" s="153"/>
      <c r="E60" s="153"/>
      <c r="F60" s="153"/>
      <c r="G60" s="153"/>
      <c r="H60" s="153"/>
      <c r="I60" s="153"/>
      <c r="J60" s="153"/>
      <c r="K60" s="153"/>
      <c r="L60" s="153"/>
      <c r="M60" s="153"/>
      <c r="N60" s="153"/>
      <c r="O60" s="153"/>
      <c r="P60" s="153"/>
      <c r="Q60" s="153"/>
      <c r="R60" s="153"/>
      <c r="S60" s="153"/>
      <c r="T60" s="264"/>
      <c r="U60" s="264"/>
      <c r="V60" s="264"/>
      <c r="W60" s="264"/>
      <c r="X60" s="264"/>
      <c r="Y60" s="264"/>
      <c r="Z60" s="264"/>
      <c r="AA60" s="264"/>
      <c r="AB60" s="264"/>
      <c r="AC60" s="264"/>
      <c r="AD60" s="264"/>
      <c r="AE60" s="264"/>
      <c r="AF60" s="264"/>
    </row>
    <row r="61" spans="1:32">
      <c r="A61" s="153"/>
      <c r="B61" s="153"/>
      <c r="C61" s="153"/>
      <c r="D61" s="153"/>
      <c r="E61" s="153"/>
      <c r="F61" s="153"/>
      <c r="G61" s="153"/>
      <c r="H61" s="153"/>
      <c r="I61" s="153"/>
      <c r="J61" s="153"/>
      <c r="K61" s="153"/>
      <c r="L61" s="153"/>
      <c r="M61" s="153"/>
      <c r="N61" s="153"/>
      <c r="O61" s="153"/>
      <c r="P61" s="153"/>
      <c r="Q61" s="153"/>
      <c r="R61" s="153"/>
      <c r="S61" s="153"/>
      <c r="T61" s="264"/>
      <c r="U61" s="264"/>
      <c r="V61" s="264"/>
      <c r="W61" s="264"/>
      <c r="X61" s="264"/>
      <c r="Y61" s="264"/>
      <c r="Z61" s="264"/>
      <c r="AA61" s="264"/>
      <c r="AB61" s="264"/>
      <c r="AC61" s="264"/>
      <c r="AD61" s="264"/>
      <c r="AE61" s="264"/>
      <c r="AF61" s="264"/>
    </row>
    <row r="62" spans="1:32">
      <c r="A62" s="153"/>
      <c r="B62" s="153"/>
      <c r="C62" s="153"/>
      <c r="D62" s="153"/>
      <c r="E62" s="153"/>
      <c r="F62" s="153"/>
      <c r="G62" s="153"/>
      <c r="H62" s="153"/>
      <c r="I62" s="153"/>
      <c r="J62" s="153"/>
      <c r="K62" s="153"/>
      <c r="L62" s="153"/>
      <c r="M62" s="153"/>
      <c r="N62" s="153"/>
      <c r="O62" s="153"/>
      <c r="P62" s="153"/>
      <c r="Q62" s="153"/>
      <c r="R62" s="153"/>
      <c r="S62" s="153"/>
      <c r="T62" s="264"/>
      <c r="U62" s="264"/>
      <c r="V62" s="264"/>
      <c r="W62" s="264"/>
      <c r="X62" s="264"/>
      <c r="Y62" s="264"/>
      <c r="Z62" s="264"/>
      <c r="AA62" s="264"/>
      <c r="AB62" s="264"/>
      <c r="AC62" s="264"/>
      <c r="AD62" s="264"/>
      <c r="AE62" s="264"/>
      <c r="AF62" s="264"/>
    </row>
    <row r="63" spans="1:32">
      <c r="A63" s="153"/>
      <c r="B63" s="153"/>
      <c r="C63" s="153"/>
      <c r="D63" s="153"/>
      <c r="E63" s="153"/>
      <c r="F63" s="153"/>
      <c r="G63" s="153"/>
      <c r="H63" s="153"/>
      <c r="I63" s="153"/>
      <c r="J63" s="153"/>
      <c r="K63" s="153"/>
      <c r="L63" s="153"/>
      <c r="M63" s="153"/>
      <c r="N63" s="153"/>
      <c r="O63" s="153"/>
      <c r="P63" s="153"/>
      <c r="Q63" s="153"/>
      <c r="R63" s="153"/>
      <c r="S63" s="153"/>
      <c r="T63" s="264"/>
      <c r="U63" s="264"/>
      <c r="V63" s="264"/>
      <c r="W63" s="264"/>
      <c r="X63" s="264"/>
      <c r="Y63" s="264"/>
      <c r="Z63" s="264"/>
      <c r="AA63" s="264"/>
      <c r="AB63" s="264"/>
      <c r="AC63" s="264"/>
      <c r="AD63" s="264"/>
      <c r="AE63" s="264"/>
      <c r="AF63" s="264"/>
    </row>
    <row r="64" spans="1:32">
      <c r="A64" s="153"/>
      <c r="B64" s="153"/>
      <c r="C64" s="153"/>
      <c r="D64" s="153"/>
      <c r="E64" s="153"/>
      <c r="F64" s="153"/>
      <c r="G64" s="153"/>
      <c r="H64" s="153"/>
      <c r="I64" s="153"/>
      <c r="J64" s="153"/>
      <c r="K64" s="153"/>
      <c r="L64" s="153"/>
      <c r="M64" s="153"/>
      <c r="N64" s="153"/>
      <c r="O64" s="153"/>
      <c r="P64" s="153"/>
      <c r="Q64" s="153"/>
      <c r="R64" s="153"/>
      <c r="S64" s="153"/>
      <c r="T64" s="264"/>
      <c r="U64" s="264"/>
      <c r="V64" s="264"/>
      <c r="W64" s="264"/>
      <c r="X64" s="264"/>
      <c r="Y64" s="264"/>
      <c r="Z64" s="264"/>
      <c r="AA64" s="264"/>
      <c r="AB64" s="264"/>
      <c r="AC64" s="264"/>
      <c r="AD64" s="264"/>
      <c r="AE64" s="264"/>
      <c r="AF64" s="264"/>
    </row>
    <row r="65" spans="1:32">
      <c r="A65" s="153"/>
      <c r="B65" s="153"/>
      <c r="C65" s="153"/>
      <c r="D65" s="153"/>
      <c r="E65" s="153"/>
      <c r="F65" s="153"/>
      <c r="G65" s="153"/>
      <c r="H65" s="153"/>
      <c r="I65" s="153"/>
      <c r="J65" s="153"/>
      <c r="K65" s="153"/>
      <c r="L65" s="153"/>
      <c r="M65" s="153"/>
      <c r="N65" s="153"/>
      <c r="O65" s="153"/>
      <c r="P65" s="153"/>
      <c r="Q65" s="153"/>
      <c r="R65" s="153"/>
      <c r="S65" s="153"/>
      <c r="T65" s="264"/>
      <c r="U65" s="264"/>
      <c r="V65" s="264"/>
      <c r="W65" s="264"/>
      <c r="X65" s="264"/>
      <c r="Y65" s="264"/>
      <c r="Z65" s="264"/>
      <c r="AA65" s="264"/>
      <c r="AB65" s="264"/>
      <c r="AC65" s="264"/>
      <c r="AD65" s="264"/>
      <c r="AE65" s="264"/>
      <c r="AF65" s="264"/>
    </row>
    <row r="66" spans="1:32">
      <c r="A66" s="153"/>
      <c r="B66" s="153"/>
      <c r="C66" s="153"/>
      <c r="D66" s="153"/>
      <c r="E66" s="153"/>
      <c r="F66" s="153"/>
      <c r="G66" s="153"/>
      <c r="H66" s="153"/>
      <c r="I66" s="153"/>
      <c r="J66" s="153"/>
      <c r="K66" s="153"/>
      <c r="L66" s="153"/>
      <c r="M66" s="153"/>
      <c r="N66" s="153"/>
      <c r="O66" s="153"/>
      <c r="P66" s="153"/>
      <c r="Q66" s="153"/>
      <c r="R66" s="153"/>
      <c r="S66" s="153"/>
      <c r="T66" s="264"/>
      <c r="U66" s="264"/>
      <c r="V66" s="264"/>
      <c r="W66" s="264"/>
      <c r="X66" s="264"/>
      <c r="Y66" s="264"/>
      <c r="Z66" s="264"/>
      <c r="AA66" s="264"/>
      <c r="AB66" s="264"/>
      <c r="AC66" s="264"/>
      <c r="AD66" s="264"/>
      <c r="AE66" s="264"/>
      <c r="AF66" s="264"/>
    </row>
    <row r="67" spans="1:32">
      <c r="A67" s="153"/>
      <c r="B67" s="153"/>
      <c r="C67" s="153"/>
      <c r="D67" s="153"/>
      <c r="E67" s="153"/>
      <c r="F67" s="153"/>
      <c r="G67" s="153"/>
      <c r="H67" s="153"/>
      <c r="I67" s="153"/>
      <c r="J67" s="153"/>
      <c r="K67" s="153"/>
      <c r="L67" s="153"/>
      <c r="M67" s="153"/>
      <c r="N67" s="153"/>
      <c r="O67" s="153"/>
      <c r="P67" s="153"/>
      <c r="Q67" s="153"/>
      <c r="R67" s="153"/>
      <c r="S67" s="153"/>
      <c r="T67" s="264"/>
      <c r="U67" s="264"/>
      <c r="V67" s="264"/>
      <c r="W67" s="264"/>
      <c r="X67" s="264"/>
      <c r="Y67" s="264"/>
      <c r="Z67" s="264"/>
      <c r="AA67" s="264"/>
      <c r="AB67" s="264"/>
      <c r="AC67" s="264"/>
      <c r="AD67" s="264"/>
      <c r="AE67" s="264"/>
      <c r="AF67" s="264"/>
    </row>
    <row r="68" spans="1:32">
      <c r="A68" s="153"/>
      <c r="B68" s="153"/>
      <c r="C68" s="153"/>
      <c r="D68" s="153"/>
      <c r="E68" s="153"/>
      <c r="F68" s="153"/>
      <c r="G68" s="153"/>
      <c r="H68" s="153"/>
      <c r="I68" s="153"/>
      <c r="J68" s="153"/>
      <c r="K68" s="153"/>
      <c r="L68" s="153"/>
      <c r="M68" s="153"/>
      <c r="N68" s="153"/>
      <c r="O68" s="153"/>
      <c r="P68" s="153"/>
      <c r="Q68" s="153"/>
      <c r="R68" s="153"/>
      <c r="S68" s="153"/>
      <c r="T68" s="264"/>
      <c r="U68" s="264"/>
      <c r="V68" s="264"/>
      <c r="W68" s="264"/>
      <c r="X68" s="264"/>
      <c r="Y68" s="264"/>
      <c r="Z68" s="264"/>
      <c r="AA68" s="264"/>
      <c r="AB68" s="264"/>
      <c r="AC68" s="264"/>
      <c r="AD68" s="264"/>
      <c r="AE68" s="264"/>
      <c r="AF68" s="264"/>
    </row>
  </sheetData>
  <sheetProtection algorithmName="SHA-512" hashValue="wxLxGlUonB8WIU+LNRlFGBcBgJWuEUUv0hWbM9o6StFenkWx0p2U8Z85ZNXeB5rohbOc39S5lrOaIrFHL4DmOQ==" saltValue="Dg7M176LlAGGOjxKxdYpKw==" spinCount="100000" sheet="1" objects="1" scenarios="1"/>
  <mergeCells count="12">
    <mergeCell ref="T1:AF68"/>
    <mergeCell ref="B12:I14"/>
    <mergeCell ref="B1:I1"/>
    <mergeCell ref="K16:O16"/>
    <mergeCell ref="B32:I34"/>
    <mergeCell ref="B35:I36"/>
    <mergeCell ref="B38:I39"/>
    <mergeCell ref="B41:I43"/>
    <mergeCell ref="B3:I8"/>
    <mergeCell ref="C17:I22"/>
    <mergeCell ref="C25:I28"/>
    <mergeCell ref="B44:I4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9CEB2-1C88-4ADD-8E34-9FCB11A40268}">
  <sheetPr codeName="Sheet3"/>
  <dimension ref="A2:CU217"/>
  <sheetViews>
    <sheetView zoomScaleNormal="100" workbookViewId="0">
      <pane xSplit="1" ySplit="3" topLeftCell="BQ184" activePane="bottomRight" state="frozen"/>
      <selection pane="topRight" activeCell="C1" sqref="C1"/>
      <selection pane="bottomLeft" activeCell="A5" sqref="A5"/>
      <selection pane="bottomRight" activeCell="A198" sqref="A198"/>
    </sheetView>
  </sheetViews>
  <sheetFormatPr defaultColWidth="8.90625" defaultRowHeight="14.5"/>
  <cols>
    <col min="1" max="1" width="32.36328125" customWidth="1"/>
    <col min="2" max="2" width="15.81640625" customWidth="1"/>
    <col min="3" max="3" width="23.90625" bestFit="1" customWidth="1"/>
    <col min="4" max="4" width="14.1796875" customWidth="1"/>
    <col min="5" max="5" width="9.90625" customWidth="1"/>
    <col min="6" max="6" width="7.54296875" customWidth="1"/>
    <col min="7" max="16" width="6.08984375" customWidth="1"/>
    <col min="17" max="19" width="7.54296875" customWidth="1"/>
    <col min="20" max="20" width="8.81640625" bestFit="1" customWidth="1"/>
    <col min="21" max="32" width="7.54296875" customWidth="1"/>
    <col min="33" max="33" width="11.453125" customWidth="1"/>
    <col min="34" max="47" width="7.54296875" customWidth="1"/>
    <col min="48" max="48" width="4.453125" customWidth="1"/>
    <col min="49" max="59" width="7.54296875" customWidth="1"/>
    <col min="60" max="60" width="12" customWidth="1"/>
    <col min="61" max="64" width="6.54296875" customWidth="1"/>
    <col min="65" max="65" width="10" bestFit="1" customWidth="1"/>
    <col min="66" max="71" width="6.54296875" customWidth="1"/>
    <col min="72" max="73" width="8" customWidth="1"/>
    <col min="74" max="87" width="12" customWidth="1"/>
    <col min="88" max="88" width="7.81640625" bestFit="1" customWidth="1"/>
    <col min="89" max="90" width="8.81640625" bestFit="1" customWidth="1"/>
    <col min="91" max="99" width="10.36328125" bestFit="1" customWidth="1"/>
  </cols>
  <sheetData>
    <row r="2" spans="1:99">
      <c r="A2" s="1" t="s">
        <v>690</v>
      </c>
      <c r="E2" s="290" t="s">
        <v>642</v>
      </c>
      <c r="F2" s="290"/>
      <c r="G2" s="290"/>
      <c r="H2" s="290"/>
      <c r="I2" s="290"/>
      <c r="J2" s="290"/>
      <c r="K2" s="290"/>
      <c r="L2" s="290"/>
      <c r="M2" s="290"/>
      <c r="N2" s="290"/>
      <c r="O2" s="290"/>
      <c r="P2" s="290"/>
      <c r="Q2" s="290"/>
      <c r="R2" s="290"/>
      <c r="S2" s="56"/>
      <c r="T2" s="293" t="s">
        <v>80</v>
      </c>
      <c r="U2" s="293"/>
      <c r="V2" s="293"/>
      <c r="W2" s="293"/>
      <c r="X2" s="293"/>
      <c r="Y2" s="293"/>
      <c r="Z2" s="293"/>
      <c r="AA2" s="293"/>
      <c r="AB2" s="293"/>
      <c r="AC2" s="293"/>
      <c r="AD2" s="293"/>
      <c r="AE2" s="293"/>
      <c r="AF2" s="56"/>
      <c r="AG2" s="152" t="s">
        <v>610</v>
      </c>
      <c r="AH2" s="56"/>
      <c r="AI2" s="293" t="s">
        <v>689</v>
      </c>
      <c r="AJ2" s="293"/>
      <c r="AK2" s="293"/>
      <c r="AL2" s="293"/>
      <c r="AM2" s="293"/>
      <c r="AN2" s="293"/>
      <c r="AO2" s="293"/>
      <c r="AP2" s="293"/>
      <c r="AQ2" s="293"/>
      <c r="AR2" s="293"/>
      <c r="AS2" s="293"/>
      <c r="AT2" s="293"/>
      <c r="AU2" s="56"/>
      <c r="AV2" s="293" t="s">
        <v>81</v>
      </c>
      <c r="AW2" s="293"/>
      <c r="AX2" s="293"/>
      <c r="AY2" s="293"/>
      <c r="AZ2" s="293"/>
      <c r="BA2" s="293"/>
      <c r="BB2" s="293"/>
      <c r="BC2" s="293"/>
      <c r="BD2" s="293"/>
      <c r="BE2" s="293"/>
      <c r="BF2" s="293"/>
      <c r="BG2" s="293"/>
      <c r="BH2" s="90"/>
      <c r="BI2" s="292" t="s">
        <v>688</v>
      </c>
      <c r="BJ2" s="292"/>
      <c r="BK2" s="292"/>
      <c r="BL2" s="292"/>
      <c r="BM2" s="292"/>
      <c r="BN2" s="292"/>
      <c r="BO2" s="292"/>
      <c r="BP2" s="292"/>
      <c r="BQ2" s="292"/>
      <c r="BR2" s="292"/>
      <c r="BS2" s="292"/>
      <c r="BT2" s="292"/>
      <c r="BU2" s="292"/>
      <c r="BV2" s="56"/>
      <c r="BW2" s="291" t="s">
        <v>82</v>
      </c>
      <c r="BX2" s="291"/>
      <c r="BY2" s="291"/>
      <c r="BZ2" s="291"/>
      <c r="CA2" s="291"/>
      <c r="CB2" s="291"/>
      <c r="CC2" s="291"/>
      <c r="CD2" s="291"/>
      <c r="CE2" s="291"/>
      <c r="CF2" s="291"/>
      <c r="CG2" s="291"/>
      <c r="CH2" s="291"/>
      <c r="CJ2" s="289" t="s">
        <v>611</v>
      </c>
      <c r="CK2" s="289"/>
      <c r="CL2" s="289"/>
      <c r="CM2" s="289"/>
      <c r="CN2" s="289"/>
      <c r="CO2" s="289"/>
      <c r="CP2" s="289"/>
      <c r="CQ2" s="289"/>
      <c r="CR2" s="289"/>
      <c r="CS2" s="289"/>
      <c r="CT2" s="289"/>
      <c r="CU2" s="289"/>
    </row>
    <row r="3" spans="1:99" ht="57.65" customHeight="1">
      <c r="A3" s="1" t="s">
        <v>83</v>
      </c>
      <c r="B3" s="1" t="s">
        <v>84</v>
      </c>
      <c r="C3" s="1" t="s">
        <v>85</v>
      </c>
      <c r="D3" s="1" t="s">
        <v>86</v>
      </c>
      <c r="E3" s="3" t="s">
        <v>537</v>
      </c>
      <c r="F3" s="3" t="s">
        <v>641</v>
      </c>
      <c r="G3" s="3">
        <v>1</v>
      </c>
      <c r="H3" s="3">
        <v>2</v>
      </c>
      <c r="I3" s="3">
        <v>3</v>
      </c>
      <c r="J3" s="3">
        <v>4</v>
      </c>
      <c r="K3" s="3">
        <v>5</v>
      </c>
      <c r="L3" s="3">
        <v>6</v>
      </c>
      <c r="M3" s="3">
        <v>7</v>
      </c>
      <c r="N3" s="3">
        <v>8</v>
      </c>
      <c r="O3" s="3">
        <v>9</v>
      </c>
      <c r="P3" s="3">
        <v>10</v>
      </c>
      <c r="Q3" s="62" t="s">
        <v>87</v>
      </c>
      <c r="R3" s="61" t="s">
        <v>88</v>
      </c>
      <c r="S3" s="2"/>
      <c r="T3" s="5">
        <v>1</v>
      </c>
      <c r="U3" s="5">
        <v>2</v>
      </c>
      <c r="V3" s="5">
        <v>3</v>
      </c>
      <c r="W3" s="5">
        <v>4</v>
      </c>
      <c r="X3" s="5">
        <v>5</v>
      </c>
      <c r="Y3" s="5">
        <v>6</v>
      </c>
      <c r="Z3" s="5">
        <v>7</v>
      </c>
      <c r="AA3" s="5">
        <v>8</v>
      </c>
      <c r="AB3" s="5">
        <v>9</v>
      </c>
      <c r="AC3" s="5">
        <v>10</v>
      </c>
      <c r="AD3" s="5" t="s">
        <v>87</v>
      </c>
      <c r="AE3" s="5" t="s">
        <v>88</v>
      </c>
      <c r="AF3" s="2"/>
      <c r="AG3" s="59" t="s">
        <v>664</v>
      </c>
      <c r="AH3" s="2"/>
      <c r="AI3" s="5">
        <v>1</v>
      </c>
      <c r="AJ3" s="5">
        <v>2</v>
      </c>
      <c r="AK3" s="5">
        <v>3</v>
      </c>
      <c r="AL3" s="5">
        <v>4</v>
      </c>
      <c r="AM3" s="5">
        <v>5</v>
      </c>
      <c r="AN3" s="5">
        <v>6</v>
      </c>
      <c r="AO3" s="5">
        <v>7</v>
      </c>
      <c r="AP3" s="5">
        <v>8</v>
      </c>
      <c r="AQ3" s="5">
        <v>9</v>
      </c>
      <c r="AR3" s="5">
        <v>10</v>
      </c>
      <c r="AS3" s="5" t="s">
        <v>87</v>
      </c>
      <c r="AT3" s="5" t="s">
        <v>88</v>
      </c>
      <c r="AV3" s="5">
        <v>1</v>
      </c>
      <c r="AW3" s="5">
        <v>2</v>
      </c>
      <c r="AX3" s="5">
        <v>3</v>
      </c>
      <c r="AY3" s="5">
        <v>4</v>
      </c>
      <c r="AZ3" s="5">
        <v>5</v>
      </c>
      <c r="BA3" s="5">
        <v>6</v>
      </c>
      <c r="BB3" s="5">
        <v>7</v>
      </c>
      <c r="BC3" s="5">
        <v>8</v>
      </c>
      <c r="BD3" s="5">
        <v>9</v>
      </c>
      <c r="BE3" s="5">
        <v>10</v>
      </c>
      <c r="BF3" s="60" t="s">
        <v>87</v>
      </c>
      <c r="BG3" s="60" t="s">
        <v>88</v>
      </c>
      <c r="BH3" s="2"/>
      <c r="BI3" s="4" t="s">
        <v>89</v>
      </c>
      <c r="BJ3" s="4">
        <v>1</v>
      </c>
      <c r="BK3" s="4">
        <v>2</v>
      </c>
      <c r="BL3" s="4">
        <v>3</v>
      </c>
      <c r="BM3" s="4">
        <v>4</v>
      </c>
      <c r="BN3" s="4">
        <v>5</v>
      </c>
      <c r="BO3" s="4">
        <v>6</v>
      </c>
      <c r="BP3" s="4">
        <v>7</v>
      </c>
      <c r="BQ3" s="4">
        <v>8</v>
      </c>
      <c r="BR3" s="4">
        <v>9</v>
      </c>
      <c r="BS3" s="4">
        <v>10</v>
      </c>
      <c r="BT3" s="59" t="s">
        <v>90</v>
      </c>
      <c r="BU3" s="59" t="s">
        <v>88</v>
      </c>
      <c r="BV3" s="2"/>
      <c r="BW3" s="6">
        <v>1</v>
      </c>
      <c r="BX3" s="6">
        <v>2</v>
      </c>
      <c r="BY3" s="6">
        <v>3</v>
      </c>
      <c r="BZ3" s="6">
        <v>4</v>
      </c>
      <c r="CA3" s="6">
        <v>5</v>
      </c>
      <c r="CB3" s="6">
        <v>6</v>
      </c>
      <c r="CC3" s="6">
        <v>7</v>
      </c>
      <c r="CD3" s="6">
        <v>8</v>
      </c>
      <c r="CE3" s="6">
        <v>9</v>
      </c>
      <c r="CF3" s="6">
        <v>10</v>
      </c>
      <c r="CG3" s="57" t="s">
        <v>87</v>
      </c>
      <c r="CH3" s="58" t="s">
        <v>88</v>
      </c>
      <c r="CJ3" s="4">
        <v>1</v>
      </c>
      <c r="CK3" s="4">
        <v>2</v>
      </c>
      <c r="CL3" s="4">
        <v>3</v>
      </c>
      <c r="CM3" s="4">
        <v>4</v>
      </c>
      <c r="CN3" s="4">
        <v>5</v>
      </c>
      <c r="CO3" s="4">
        <v>6</v>
      </c>
      <c r="CP3" s="4">
        <v>7</v>
      </c>
      <c r="CQ3" s="4">
        <v>8</v>
      </c>
      <c r="CR3" s="4">
        <v>9</v>
      </c>
      <c r="CS3" s="4">
        <v>10</v>
      </c>
      <c r="CT3" s="185" t="s">
        <v>87</v>
      </c>
      <c r="CU3" s="59" t="s">
        <v>88</v>
      </c>
    </row>
    <row r="4" spans="1:99">
      <c r="AF4" s="47"/>
      <c r="AG4" s="47"/>
    </row>
    <row r="5" spans="1:99">
      <c r="A5" s="210"/>
      <c r="B5" s="210"/>
      <c r="C5" s="210"/>
      <c r="D5" s="210"/>
      <c r="E5" s="210"/>
      <c r="F5" s="234"/>
      <c r="G5" s="239"/>
      <c r="H5" s="239"/>
      <c r="I5" s="239"/>
      <c r="J5" s="239"/>
      <c r="K5" s="239"/>
      <c r="L5" s="239"/>
      <c r="M5" s="239"/>
      <c r="N5" s="239"/>
      <c r="O5" s="239"/>
      <c r="P5" s="239"/>
      <c r="Q5" s="239"/>
      <c r="R5" s="239"/>
      <c r="S5" s="210"/>
      <c r="T5" s="240">
        <v>0</v>
      </c>
      <c r="U5" s="239"/>
      <c r="V5" s="239"/>
      <c r="W5" s="239"/>
      <c r="X5" s="239"/>
      <c r="Y5" s="239"/>
      <c r="Z5" s="239"/>
      <c r="AA5" s="239"/>
      <c r="AB5" s="239"/>
      <c r="AC5" s="239"/>
      <c r="AD5" s="239"/>
      <c r="AE5" s="239"/>
      <c r="AF5" s="208"/>
      <c r="AG5" s="208"/>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row>
    <row r="6" spans="1:99">
      <c r="A6" s="241" t="s">
        <v>91</v>
      </c>
      <c r="B6" s="242"/>
      <c r="C6" s="243" t="s">
        <v>92</v>
      </c>
      <c r="D6" s="244" t="s">
        <v>93</v>
      </c>
      <c r="E6" s="148" t="s">
        <v>643</v>
      </c>
      <c r="F6" s="206">
        <v>0</v>
      </c>
      <c r="G6" s="207">
        <v>0</v>
      </c>
      <c r="H6" s="207">
        <v>0</v>
      </c>
      <c r="I6" s="207">
        <v>0</v>
      </c>
      <c r="J6" s="207">
        <v>0</v>
      </c>
      <c r="K6" s="207">
        <v>0</v>
      </c>
      <c r="L6" s="207">
        <v>0</v>
      </c>
      <c r="M6" s="207">
        <v>0</v>
      </c>
      <c r="N6" s="207">
        <v>0</v>
      </c>
      <c r="O6" s="207">
        <v>0</v>
      </c>
      <c r="P6" s="207">
        <v>0</v>
      </c>
      <c r="Q6" s="207">
        <v>0.17</v>
      </c>
      <c r="R6" s="207">
        <v>0.46</v>
      </c>
      <c r="S6" s="210"/>
      <c r="T6" s="209">
        <v>10.170633</v>
      </c>
      <c r="U6" s="136">
        <f t="shared" ref="U6:AE15" si="0">$T6</f>
        <v>10.170633</v>
      </c>
      <c r="V6" s="136">
        <f t="shared" si="0"/>
        <v>10.170633</v>
      </c>
      <c r="W6" s="136">
        <f t="shared" si="0"/>
        <v>10.170633</v>
      </c>
      <c r="X6" s="136">
        <f t="shared" si="0"/>
        <v>10.170633</v>
      </c>
      <c r="Y6" s="136">
        <f t="shared" si="0"/>
        <v>10.170633</v>
      </c>
      <c r="Z6" s="136">
        <f t="shared" si="0"/>
        <v>10.170633</v>
      </c>
      <c r="AA6" s="136">
        <f t="shared" si="0"/>
        <v>10.170633</v>
      </c>
      <c r="AB6" s="136">
        <f t="shared" si="0"/>
        <v>10.170633</v>
      </c>
      <c r="AC6" s="136">
        <f t="shared" si="0"/>
        <v>10.170633</v>
      </c>
      <c r="AD6" s="136">
        <f t="shared" si="0"/>
        <v>10.170633</v>
      </c>
      <c r="AE6" s="136">
        <f t="shared" si="0"/>
        <v>10.170633</v>
      </c>
      <c r="AF6" s="139"/>
      <c r="AG6" s="138">
        <v>4</v>
      </c>
      <c r="AI6" s="23">
        <f>T6*Invoer!E$8</f>
        <v>6.1023798000000005</v>
      </c>
      <c r="AJ6" s="23">
        <f>U6*Invoer!F$8</f>
        <v>6.1023798000000005</v>
      </c>
      <c r="AK6" s="23">
        <f>V6*Invoer!G$8</f>
        <v>6.1023798000000005</v>
      </c>
      <c r="AL6" s="23">
        <f>W6*Invoer!H$8</f>
        <v>6.1023798000000005</v>
      </c>
      <c r="AM6" s="23">
        <f>X6*Invoer!I$8</f>
        <v>6.1023798000000005</v>
      </c>
      <c r="AN6" s="23">
        <f>Y6*Invoer!J$8</f>
        <v>6.1023798000000005</v>
      </c>
      <c r="AO6" s="23">
        <f>Z6*Invoer!K$8</f>
        <v>6.1023798000000005</v>
      </c>
      <c r="AP6" s="23">
        <f>AA6*Invoer!L$8</f>
        <v>6.1023798000000005</v>
      </c>
      <c r="AQ6" s="23">
        <f>AB6*Invoer!M$8</f>
        <v>6.1023798000000005</v>
      </c>
      <c r="AR6" s="23">
        <f>AC6*Invoer!N$8</f>
        <v>6.1023798000000005</v>
      </c>
      <c r="AS6" s="23">
        <f>AD6*Invoer!O$8</f>
        <v>6.1023798000000005</v>
      </c>
      <c r="AT6" s="23">
        <f>AE6*Invoer!P$8</f>
        <v>6.1023798000000005</v>
      </c>
      <c r="AV6" s="22">
        <f>Invoer!E$6</f>
        <v>1</v>
      </c>
      <c r="AW6" s="22">
        <f>Invoer!F$6</f>
        <v>1</v>
      </c>
      <c r="AX6" s="22">
        <f>Invoer!G$6</f>
        <v>1</v>
      </c>
      <c r="AY6" s="22">
        <f>Invoer!H$6</f>
        <v>1</v>
      </c>
      <c r="AZ6" s="22">
        <f>Invoer!I$6</f>
        <v>1</v>
      </c>
      <c r="BA6" s="22">
        <f>Invoer!J$6</f>
        <v>1</v>
      </c>
      <c r="BB6" s="22">
        <f>Invoer!K$6</f>
        <v>1</v>
      </c>
      <c r="BC6" s="22">
        <f>Invoer!L$6</f>
        <v>1</v>
      </c>
      <c r="BD6" s="22">
        <f>Invoer!M$6</f>
        <v>1</v>
      </c>
      <c r="BE6" s="22">
        <f>Invoer!N$6</f>
        <v>1</v>
      </c>
      <c r="BF6" s="22">
        <f>Invoer!O$6</f>
        <v>1</v>
      </c>
      <c r="BG6" s="22">
        <f>Invoer!P$6</f>
        <v>1</v>
      </c>
      <c r="BI6" s="8">
        <f>Invoer!B$5</f>
        <v>0.75</v>
      </c>
      <c r="BJ6" s="63">
        <f>G6*$F6*$BI6*Invoer!E$10</f>
        <v>0</v>
      </c>
      <c r="BK6" s="63">
        <f>H6*$F6*$BI6*Invoer!F$10</f>
        <v>0</v>
      </c>
      <c r="BL6" s="63">
        <f>I6*$F6*$BI6*Invoer!G$10</f>
        <v>0</v>
      </c>
      <c r="BM6" s="63">
        <f>J6*$F6*$BI6*Invoer!H$10</f>
        <v>0</v>
      </c>
      <c r="BN6" s="63">
        <f>K6*$F6*$BI6*Invoer!I$10</f>
        <v>0</v>
      </c>
      <c r="BO6" s="63">
        <f>L6*$F6*$BI6*Invoer!J$10</f>
        <v>0</v>
      </c>
      <c r="BP6" s="63">
        <f>M6*$F6*$BI6*Invoer!K$10</f>
        <v>0</v>
      </c>
      <c r="BQ6" s="63">
        <f>N6*$F6*$BI6*Invoer!L$10</f>
        <v>0</v>
      </c>
      <c r="BR6" s="63">
        <f>O6*$F6*$BI6*Invoer!M$10</f>
        <v>0</v>
      </c>
      <c r="BS6" s="63">
        <f>P6*$F6*$BI6*Invoer!N$10</f>
        <v>0</v>
      </c>
      <c r="BT6" s="63">
        <f>Q6*$F6*$BI6*Invoer!O$10</f>
        <v>0</v>
      </c>
      <c r="BU6" s="63">
        <f>R6*$F6*$BI6*Invoer!P$10</f>
        <v>0</v>
      </c>
      <c r="BW6" s="7">
        <f>((BJ6*AV6)*(T6*Invoer!E$7))+BJ6*(100%-AV6)*AI6</f>
        <v>0</v>
      </c>
      <c r="BX6" s="7">
        <f>((BK6*AW6)*(U6*Invoer!F$7))+BK6*(100%-AW6)*AJ6</f>
        <v>0</v>
      </c>
      <c r="BY6" s="7">
        <f>((BL6*AX6)*(V6*Invoer!G$7))+BL6*(100%-AX6)*AK6</f>
        <v>0</v>
      </c>
      <c r="BZ6" s="7">
        <f>((BM6*AY6)*(W6*Invoer!H$7))+BM6*(100%-AY6)*AL6</f>
        <v>0</v>
      </c>
      <c r="CA6" s="7">
        <f>((BN6*AZ6)*(X6*Invoer!I$7))+BN6*(100%-AZ6)*AM6</f>
        <v>0</v>
      </c>
      <c r="CB6" s="7">
        <f>((BO6*BA6)*(Y6*Invoer!J$7))+BO6*(100%-BA6)*AN6</f>
        <v>0</v>
      </c>
      <c r="CC6" s="7">
        <f>((BP6*BB6)*(Z6*Invoer!K$7))+BP6*(100%-BB6)*AO6</f>
        <v>0</v>
      </c>
      <c r="CD6" s="7">
        <f>((BQ6*BC6)*(AA6*Invoer!L$7))+BQ6*(100%-BC6)*AP6</f>
        <v>0</v>
      </c>
      <c r="CE6" s="7">
        <f>((BR6*BD6)*(AB6*Invoer!M$7))+BR6*(100%-BD6)*AQ6</f>
        <v>0</v>
      </c>
      <c r="CF6" s="7">
        <f>((BS6*BE6)*(AC6*Invoer!N$7))+BS6*(100%-BE6)*AR6</f>
        <v>0</v>
      </c>
      <c r="CG6" s="7">
        <f>((BT6*BF6)*(AD6*Invoer!O$7))+BT6*(100%-BF6)*AS6</f>
        <v>0</v>
      </c>
      <c r="CH6" s="7">
        <f>((BU6*BG6)*(AE6*Invoer!P$7))+BU6*(100%-BG6)*AT6</f>
        <v>0</v>
      </c>
      <c r="CJ6" s="145">
        <f t="shared" ref="CJ6:CJ37" si="1">BJ6/$AG6</f>
        <v>0</v>
      </c>
      <c r="CK6" s="145">
        <f t="shared" ref="CK6:CK37" si="2">BK6/$AG6</f>
        <v>0</v>
      </c>
      <c r="CL6" s="145">
        <f t="shared" ref="CL6:CU6" si="3">BL6/$AG6</f>
        <v>0</v>
      </c>
      <c r="CM6" s="145">
        <f t="shared" si="3"/>
        <v>0</v>
      </c>
      <c r="CN6" s="145">
        <f t="shared" si="3"/>
        <v>0</v>
      </c>
      <c r="CO6" s="145">
        <f t="shared" si="3"/>
        <v>0</v>
      </c>
      <c r="CP6" s="145">
        <f t="shared" si="3"/>
        <v>0</v>
      </c>
      <c r="CQ6" s="145">
        <f t="shared" si="3"/>
        <v>0</v>
      </c>
      <c r="CR6" s="145">
        <f t="shared" si="3"/>
        <v>0</v>
      </c>
      <c r="CS6" s="145">
        <f t="shared" si="3"/>
        <v>0</v>
      </c>
      <c r="CT6" s="145">
        <f t="shared" si="3"/>
        <v>0</v>
      </c>
      <c r="CU6" s="145">
        <f t="shared" si="3"/>
        <v>0</v>
      </c>
    </row>
    <row r="7" spans="1:99">
      <c r="A7" s="245" t="s">
        <v>388</v>
      </c>
      <c r="B7" s="246"/>
      <c r="C7" s="247" t="s">
        <v>473</v>
      </c>
      <c r="D7" s="244"/>
      <c r="E7" s="148" t="s">
        <v>643</v>
      </c>
      <c r="F7" s="206">
        <v>0</v>
      </c>
      <c r="G7" s="207">
        <v>0</v>
      </c>
      <c r="H7" s="207">
        <v>0</v>
      </c>
      <c r="I7" s="207">
        <v>0</v>
      </c>
      <c r="J7" s="207">
        <v>0</v>
      </c>
      <c r="K7" s="207">
        <v>0</v>
      </c>
      <c r="L7" s="207">
        <v>0</v>
      </c>
      <c r="M7" s="207">
        <v>0</v>
      </c>
      <c r="N7" s="207">
        <v>0</v>
      </c>
      <c r="O7" s="207">
        <v>0</v>
      </c>
      <c r="P7" s="207">
        <v>0</v>
      </c>
      <c r="Q7" s="207">
        <v>0.17</v>
      </c>
      <c r="R7" s="207">
        <v>0.46</v>
      </c>
      <c r="S7" s="211"/>
      <c r="T7" s="209">
        <v>10.170633</v>
      </c>
      <c r="U7" s="136">
        <f t="shared" si="0"/>
        <v>10.170633</v>
      </c>
      <c r="V7" s="136">
        <f t="shared" si="0"/>
        <v>10.170633</v>
      </c>
      <c r="W7" s="136">
        <f t="shared" si="0"/>
        <v>10.170633</v>
      </c>
      <c r="X7" s="136">
        <f t="shared" si="0"/>
        <v>10.170633</v>
      </c>
      <c r="Y7" s="136">
        <f t="shared" si="0"/>
        <v>10.170633</v>
      </c>
      <c r="Z7" s="136">
        <f t="shared" si="0"/>
        <v>10.170633</v>
      </c>
      <c r="AA7" s="136">
        <f t="shared" si="0"/>
        <v>10.170633</v>
      </c>
      <c r="AB7" s="136">
        <f t="shared" si="0"/>
        <v>10.170633</v>
      </c>
      <c r="AC7" s="136">
        <f t="shared" si="0"/>
        <v>10.170633</v>
      </c>
      <c r="AD7" s="136">
        <f t="shared" si="0"/>
        <v>10.170633</v>
      </c>
      <c r="AE7" s="136">
        <f t="shared" si="0"/>
        <v>10.170633</v>
      </c>
      <c r="AF7" s="139"/>
      <c r="AG7" s="138">
        <v>4</v>
      </c>
      <c r="AH7" s="23"/>
      <c r="AI7" s="23">
        <f>T7*Invoer!E$8</f>
        <v>6.1023798000000005</v>
      </c>
      <c r="AJ7" s="23">
        <f>U7*Invoer!F$8</f>
        <v>6.1023798000000005</v>
      </c>
      <c r="AK7" s="23">
        <f>V7*Invoer!G$8</f>
        <v>6.1023798000000005</v>
      </c>
      <c r="AL7" s="23">
        <f>W7*Invoer!H$8</f>
        <v>6.1023798000000005</v>
      </c>
      <c r="AM7" s="23">
        <f>X7*Invoer!I$8</f>
        <v>6.1023798000000005</v>
      </c>
      <c r="AN7" s="23">
        <f>Y7*Invoer!J$8</f>
        <v>6.1023798000000005</v>
      </c>
      <c r="AO7" s="23">
        <f>Z7*Invoer!K$8</f>
        <v>6.1023798000000005</v>
      </c>
      <c r="AP7" s="23">
        <f>AA7*Invoer!L$8</f>
        <v>6.1023798000000005</v>
      </c>
      <c r="AQ7" s="23">
        <f>AB7*Invoer!M$8</f>
        <v>6.1023798000000005</v>
      </c>
      <c r="AR7" s="23">
        <f>AC7*Invoer!N$8</f>
        <v>6.1023798000000005</v>
      </c>
      <c r="AS7" s="23">
        <f>AD7*Invoer!O$8</f>
        <v>6.1023798000000005</v>
      </c>
      <c r="AT7" s="23">
        <f>AE7*Invoer!P$8</f>
        <v>6.1023798000000005</v>
      </c>
      <c r="AU7" s="22"/>
      <c r="AV7" s="22">
        <f>Invoer!E$6</f>
        <v>1</v>
      </c>
      <c r="AW7" s="22">
        <f>Invoer!F$6</f>
        <v>1</v>
      </c>
      <c r="AX7" s="22">
        <f>Invoer!G$6</f>
        <v>1</v>
      </c>
      <c r="AY7" s="22">
        <f>Invoer!H$6</f>
        <v>1</v>
      </c>
      <c r="AZ7" s="22">
        <f>Invoer!I$6</f>
        <v>1</v>
      </c>
      <c r="BA7" s="22">
        <f>Invoer!J$6</f>
        <v>1</v>
      </c>
      <c r="BB7" s="22">
        <f>Invoer!K$6</f>
        <v>1</v>
      </c>
      <c r="BC7" s="22">
        <f>Invoer!L$6</f>
        <v>1</v>
      </c>
      <c r="BD7" s="22">
        <f>Invoer!M$6</f>
        <v>1</v>
      </c>
      <c r="BE7" s="22">
        <f>Invoer!N$6</f>
        <v>1</v>
      </c>
      <c r="BF7" s="22">
        <f>Invoer!O$6</f>
        <v>1</v>
      </c>
      <c r="BG7" s="22">
        <f>Invoer!P$6</f>
        <v>1</v>
      </c>
      <c r="BH7" s="8"/>
      <c r="BI7" s="8">
        <f>Invoer!B$5</f>
        <v>0.75</v>
      </c>
      <c r="BJ7" s="63">
        <f>G7*$F7*$BI7*Invoer!E$10</f>
        <v>0</v>
      </c>
      <c r="BK7" s="63">
        <f>H7*$F7*$BI7*Invoer!F$10</f>
        <v>0</v>
      </c>
      <c r="BL7" s="63">
        <f>I7*$F7*$BI7*Invoer!G$10</f>
        <v>0</v>
      </c>
      <c r="BM7" s="63">
        <f>J7*$F7*$BI7*Invoer!H$10</f>
        <v>0</v>
      </c>
      <c r="BN7" s="63">
        <f>K7*$F7*$BI7*Invoer!I$10</f>
        <v>0</v>
      </c>
      <c r="BO7" s="63">
        <f>L7*$F7*$BI7*Invoer!J$10</f>
        <v>0</v>
      </c>
      <c r="BP7" s="63">
        <f>M7*$F7*$BI7*Invoer!K$10</f>
        <v>0</v>
      </c>
      <c r="BQ7" s="63">
        <f>N7*$F7*$BI7*Invoer!L$10</f>
        <v>0</v>
      </c>
      <c r="BR7" s="63">
        <f>O7*$F7*$BI7*Invoer!M$10</f>
        <v>0</v>
      </c>
      <c r="BS7" s="63">
        <f>P7*$F7*$BI7*Invoer!N$10</f>
        <v>0</v>
      </c>
      <c r="BT7" s="63">
        <f>Q7*$F7*$BI7*Invoer!O$10</f>
        <v>0</v>
      </c>
      <c r="BU7" s="63">
        <f>R7*$F7*$BI7*Invoer!P$10</f>
        <v>0</v>
      </c>
      <c r="BV7" s="7"/>
      <c r="BW7" s="7">
        <f>((BJ7*AV7)*(T7*Invoer!E$7))+BJ7*(100%-AV7)*AI7</f>
        <v>0</v>
      </c>
      <c r="BX7" s="7">
        <f>((BK7*AW7)*(U7*Invoer!F$7))+BK7*(100%-AW7)*AJ7</f>
        <v>0</v>
      </c>
      <c r="BY7" s="7">
        <f>((BL7*AX7)*(V7*Invoer!G$7))+BL7*(100%-AX7)*AK7</f>
        <v>0</v>
      </c>
      <c r="BZ7" s="7">
        <f>((BM7*AY7)*(W7*Invoer!H$7))+BM7*(100%-AY7)*AL7</f>
        <v>0</v>
      </c>
      <c r="CA7" s="7">
        <f>((BN7*AZ7)*(X7*Invoer!I$7))+BN7*(100%-AZ7)*AM7</f>
        <v>0</v>
      </c>
      <c r="CB7" s="7">
        <f>((BO7*BA7)*(Y7*Invoer!J$7))+BO7*(100%-BA7)*AN7</f>
        <v>0</v>
      </c>
      <c r="CC7" s="7">
        <f>((BP7*BB7)*(Z7*Invoer!K$7))+BP7*(100%-BB7)*AO7</f>
        <v>0</v>
      </c>
      <c r="CD7" s="7">
        <f>((BQ7*BC7)*(AA7*Invoer!L$7))+BQ7*(100%-BC7)*AP7</f>
        <v>0</v>
      </c>
      <c r="CE7" s="7">
        <f>((BR7*BD7)*(AB7*Invoer!M$7))+BR7*(100%-BD7)*AQ7</f>
        <v>0</v>
      </c>
      <c r="CF7" s="7">
        <f>((BS7*BE7)*(AC7*Invoer!N$7))+BS7*(100%-BE7)*AR7</f>
        <v>0</v>
      </c>
      <c r="CG7" s="7">
        <f>((BT7*BF7)*(AD7*Invoer!O$7))+BT7*(100%-BF7)*AS7</f>
        <v>0</v>
      </c>
      <c r="CH7" s="7">
        <f>((BU7*BG7)*(AE7*Invoer!P$7))+BU7*(100%-BG7)*AT7</f>
        <v>0</v>
      </c>
      <c r="CI7" s="7"/>
      <c r="CJ7" s="145">
        <f t="shared" si="1"/>
        <v>0</v>
      </c>
      <c r="CK7" s="145">
        <f t="shared" si="2"/>
        <v>0</v>
      </c>
      <c r="CL7" s="145">
        <f t="shared" ref="CL7:CL70" si="4">BL7/$AG7</f>
        <v>0</v>
      </c>
      <c r="CM7" s="145">
        <f t="shared" ref="CM7:CM70" si="5">BM7/$AG7</f>
        <v>0</v>
      </c>
      <c r="CN7" s="145">
        <f t="shared" ref="CN7:CN70" si="6">BN7/$AG7</f>
        <v>0</v>
      </c>
      <c r="CO7" s="145">
        <f t="shared" ref="CO7:CO70" si="7">BO7/$AG7</f>
        <v>0</v>
      </c>
      <c r="CP7" s="145">
        <f t="shared" ref="CP7:CP70" si="8">BP7/$AG7</f>
        <v>0</v>
      </c>
      <c r="CQ7" s="145">
        <f t="shared" ref="CQ7:CQ70" si="9">BQ7/$AG7</f>
        <v>0</v>
      </c>
      <c r="CR7" s="145">
        <f t="shared" ref="CR7:CR70" si="10">BR7/$AG7</f>
        <v>0</v>
      </c>
      <c r="CS7" s="145">
        <f t="shared" ref="CS7:CS70" si="11">BS7/$AG7</f>
        <v>0</v>
      </c>
      <c r="CT7" s="145">
        <f t="shared" ref="CT7:CT70" si="12">BT7/$AG7</f>
        <v>0</v>
      </c>
      <c r="CU7" s="145">
        <f t="shared" ref="CU7:CU70" si="13">BU7/$AG7</f>
        <v>0</v>
      </c>
    </row>
    <row r="8" spans="1:99">
      <c r="A8" s="245" t="s">
        <v>393</v>
      </c>
      <c r="B8" s="248"/>
      <c r="C8" s="246" t="s">
        <v>471</v>
      </c>
      <c r="D8" s="244"/>
      <c r="E8" s="148" t="s">
        <v>643</v>
      </c>
      <c r="F8" s="206">
        <v>0</v>
      </c>
      <c r="G8" s="207">
        <v>0</v>
      </c>
      <c r="H8" s="207">
        <v>0</v>
      </c>
      <c r="I8" s="207">
        <v>0</v>
      </c>
      <c r="J8" s="207">
        <v>0</v>
      </c>
      <c r="K8" s="207">
        <v>0</v>
      </c>
      <c r="L8" s="207">
        <v>0</v>
      </c>
      <c r="M8" s="207">
        <v>0</v>
      </c>
      <c r="N8" s="207">
        <v>0</v>
      </c>
      <c r="O8" s="207">
        <v>0</v>
      </c>
      <c r="P8" s="207">
        <v>0</v>
      </c>
      <c r="Q8" s="207">
        <v>0.17</v>
      </c>
      <c r="R8" s="207">
        <v>0.46</v>
      </c>
      <c r="S8" s="210"/>
      <c r="T8" s="209">
        <v>10.170633</v>
      </c>
      <c r="U8" s="136">
        <f t="shared" si="0"/>
        <v>10.170633</v>
      </c>
      <c r="V8" s="136">
        <f t="shared" si="0"/>
        <v>10.170633</v>
      </c>
      <c r="W8" s="136">
        <f t="shared" si="0"/>
        <v>10.170633</v>
      </c>
      <c r="X8" s="136">
        <f t="shared" si="0"/>
        <v>10.170633</v>
      </c>
      <c r="Y8" s="136">
        <f t="shared" si="0"/>
        <v>10.170633</v>
      </c>
      <c r="Z8" s="136">
        <f t="shared" si="0"/>
        <v>10.170633</v>
      </c>
      <c r="AA8" s="136">
        <f t="shared" si="0"/>
        <v>10.170633</v>
      </c>
      <c r="AB8" s="136">
        <f t="shared" si="0"/>
        <v>10.170633</v>
      </c>
      <c r="AC8" s="136">
        <f t="shared" si="0"/>
        <v>10.170633</v>
      </c>
      <c r="AD8" s="136">
        <f t="shared" si="0"/>
        <v>10.170633</v>
      </c>
      <c r="AE8" s="136">
        <f t="shared" si="0"/>
        <v>10.170633</v>
      </c>
      <c r="AF8" s="139"/>
      <c r="AG8" s="138">
        <v>4</v>
      </c>
      <c r="AI8" s="23">
        <f>T8*Invoer!E$8</f>
        <v>6.1023798000000005</v>
      </c>
      <c r="AJ8" s="23">
        <f>U8*Invoer!F$8</f>
        <v>6.1023798000000005</v>
      </c>
      <c r="AK8" s="23">
        <f>V8*Invoer!G$8</f>
        <v>6.1023798000000005</v>
      </c>
      <c r="AL8" s="23">
        <f>W8*Invoer!H$8</f>
        <v>6.1023798000000005</v>
      </c>
      <c r="AM8" s="23">
        <f>X8*Invoer!I$8</f>
        <v>6.1023798000000005</v>
      </c>
      <c r="AN8" s="23">
        <f>Y8*Invoer!J$8</f>
        <v>6.1023798000000005</v>
      </c>
      <c r="AO8" s="23">
        <f>Z8*Invoer!K$8</f>
        <v>6.1023798000000005</v>
      </c>
      <c r="AP8" s="23">
        <f>AA8*Invoer!L$8</f>
        <v>6.1023798000000005</v>
      </c>
      <c r="AQ8" s="23">
        <f>AB8*Invoer!M$8</f>
        <v>6.1023798000000005</v>
      </c>
      <c r="AR8" s="23">
        <f>AC8*Invoer!N$8</f>
        <v>6.1023798000000005</v>
      </c>
      <c r="AS8" s="23">
        <f>AD8*Invoer!O$8</f>
        <v>6.1023798000000005</v>
      </c>
      <c r="AT8" s="23">
        <f>AE8*Invoer!P$8</f>
        <v>6.1023798000000005</v>
      </c>
      <c r="AV8" s="22">
        <f>Invoer!E$6</f>
        <v>1</v>
      </c>
      <c r="AW8" s="22">
        <f>Invoer!F$6</f>
        <v>1</v>
      </c>
      <c r="AX8" s="22">
        <f>Invoer!G$6</f>
        <v>1</v>
      </c>
      <c r="AY8" s="22">
        <f>Invoer!H$6</f>
        <v>1</v>
      </c>
      <c r="AZ8" s="22">
        <f>Invoer!I$6</f>
        <v>1</v>
      </c>
      <c r="BA8" s="22">
        <f>Invoer!J$6</f>
        <v>1</v>
      </c>
      <c r="BB8" s="22">
        <f>Invoer!K$6</f>
        <v>1</v>
      </c>
      <c r="BC8" s="22">
        <f>Invoer!L$6</f>
        <v>1</v>
      </c>
      <c r="BD8" s="22">
        <f>Invoer!M$6</f>
        <v>1</v>
      </c>
      <c r="BE8" s="22">
        <f>Invoer!N$6</f>
        <v>1</v>
      </c>
      <c r="BF8" s="22">
        <f>Invoer!O$6</f>
        <v>1</v>
      </c>
      <c r="BG8" s="22">
        <f>Invoer!P$6</f>
        <v>1</v>
      </c>
      <c r="BI8" s="8">
        <f>Invoer!B$5</f>
        <v>0.75</v>
      </c>
      <c r="BJ8" s="63">
        <f>G8*$F8*$BI8*Invoer!E$10</f>
        <v>0</v>
      </c>
      <c r="BK8" s="63">
        <f>H8*$F8*$BI8*Invoer!F$10</f>
        <v>0</v>
      </c>
      <c r="BL8" s="63">
        <f>I8*$F8*$BI8*Invoer!G$10</f>
        <v>0</v>
      </c>
      <c r="BM8" s="63">
        <f>J8*$F8*$BI8*Invoer!H$10</f>
        <v>0</v>
      </c>
      <c r="BN8" s="63">
        <f>K8*$F8*$BI8*Invoer!I$10</f>
        <v>0</v>
      </c>
      <c r="BO8" s="63">
        <f>L8*$F8*$BI8*Invoer!J$10</f>
        <v>0</v>
      </c>
      <c r="BP8" s="63">
        <f>M8*$F8*$BI8*Invoer!K$10</f>
        <v>0</v>
      </c>
      <c r="BQ8" s="63">
        <f>N8*$F8*$BI8*Invoer!L$10</f>
        <v>0</v>
      </c>
      <c r="BR8" s="63">
        <f>O8*$F8*$BI8*Invoer!M$10</f>
        <v>0</v>
      </c>
      <c r="BS8" s="63">
        <f>P8*$F8*$BI8*Invoer!N$10</f>
        <v>0</v>
      </c>
      <c r="BT8" s="63">
        <f>Q8*$F8*$BI8*Invoer!O$10</f>
        <v>0</v>
      </c>
      <c r="BU8" s="63">
        <f>R8*$F8*$BI8*Invoer!P$10</f>
        <v>0</v>
      </c>
      <c r="BW8" s="7">
        <f>((BJ8*AV8)*(T8*Invoer!E$7))+BJ8*(100%-AV8)*AI8</f>
        <v>0</v>
      </c>
      <c r="BX8" s="7">
        <f>((BK8*AW8)*(U8*Invoer!F$7))+BK8*(100%-AW8)*AJ8</f>
        <v>0</v>
      </c>
      <c r="BY8" s="7">
        <f>((BL8*AX8)*(V8*Invoer!G$7))+BL8*(100%-AX8)*AK8</f>
        <v>0</v>
      </c>
      <c r="BZ8" s="7">
        <f>((BM8*AY8)*(W8*Invoer!H$7))+BM8*(100%-AY8)*AL8</f>
        <v>0</v>
      </c>
      <c r="CA8" s="7">
        <f>((BN8*AZ8)*(X8*Invoer!I$7))+BN8*(100%-AZ8)*AM8</f>
        <v>0</v>
      </c>
      <c r="CB8" s="7">
        <f>((BO8*BA8)*(Y8*Invoer!J$7))+BO8*(100%-BA8)*AN8</f>
        <v>0</v>
      </c>
      <c r="CC8" s="7">
        <f>((BP8*BB8)*(Z8*Invoer!K$7))+BP8*(100%-BB8)*AO8</f>
        <v>0</v>
      </c>
      <c r="CD8" s="7">
        <f>((BQ8*BC8)*(AA8*Invoer!L$7))+BQ8*(100%-BC8)*AP8</f>
        <v>0</v>
      </c>
      <c r="CE8" s="7">
        <f>((BR8*BD8)*(AB8*Invoer!M$7))+BR8*(100%-BD8)*AQ8</f>
        <v>0</v>
      </c>
      <c r="CF8" s="7">
        <f>((BS8*BE8)*(AC8*Invoer!N$7))+BS8*(100%-BE8)*AR8</f>
        <v>0</v>
      </c>
      <c r="CG8" s="7">
        <f>((BT8*BF8)*(AD8*Invoer!O$7))+BT8*(100%-BF8)*AS8</f>
        <v>0</v>
      </c>
      <c r="CH8" s="7">
        <f>((BU8*BG8)*(AE8*Invoer!P$7))+BU8*(100%-BG8)*AT8</f>
        <v>0</v>
      </c>
      <c r="CI8" s="7"/>
      <c r="CJ8" s="145">
        <f t="shared" si="1"/>
        <v>0</v>
      </c>
      <c r="CK8" s="145">
        <f t="shared" si="2"/>
        <v>0</v>
      </c>
      <c r="CL8" s="145">
        <f t="shared" si="4"/>
        <v>0</v>
      </c>
      <c r="CM8" s="145">
        <f t="shared" si="5"/>
        <v>0</v>
      </c>
      <c r="CN8" s="145">
        <f t="shared" si="6"/>
        <v>0</v>
      </c>
      <c r="CO8" s="145">
        <f t="shared" si="7"/>
        <v>0</v>
      </c>
      <c r="CP8" s="145">
        <f t="shared" si="8"/>
        <v>0</v>
      </c>
      <c r="CQ8" s="145">
        <f t="shared" si="9"/>
        <v>0</v>
      </c>
      <c r="CR8" s="145">
        <f t="shared" si="10"/>
        <v>0</v>
      </c>
      <c r="CS8" s="145">
        <f t="shared" si="11"/>
        <v>0</v>
      </c>
      <c r="CT8" s="145">
        <f t="shared" si="12"/>
        <v>0</v>
      </c>
      <c r="CU8" s="145">
        <f t="shared" si="13"/>
        <v>0</v>
      </c>
    </row>
    <row r="9" spans="1:99">
      <c r="A9" s="249" t="s">
        <v>94</v>
      </c>
      <c r="B9" s="242"/>
      <c r="C9" s="243" t="s">
        <v>95</v>
      </c>
      <c r="D9" s="244" t="s">
        <v>96</v>
      </c>
      <c r="E9" s="148" t="s">
        <v>643</v>
      </c>
      <c r="F9" s="206">
        <v>0</v>
      </c>
      <c r="G9" s="207">
        <v>0</v>
      </c>
      <c r="H9" s="207">
        <v>0</v>
      </c>
      <c r="I9" s="207">
        <v>0</v>
      </c>
      <c r="J9" s="207">
        <v>0</v>
      </c>
      <c r="K9" s="207">
        <v>0</v>
      </c>
      <c r="L9" s="207">
        <v>0</v>
      </c>
      <c r="M9" s="207">
        <v>0</v>
      </c>
      <c r="N9" s="207">
        <v>0</v>
      </c>
      <c r="O9" s="207">
        <v>0</v>
      </c>
      <c r="P9" s="207">
        <v>0</v>
      </c>
      <c r="Q9" s="207">
        <v>0.17</v>
      </c>
      <c r="R9" s="207">
        <v>0.46</v>
      </c>
      <c r="S9" s="210"/>
      <c r="T9" s="209">
        <v>10.170633</v>
      </c>
      <c r="U9" s="136">
        <f t="shared" si="0"/>
        <v>10.170633</v>
      </c>
      <c r="V9" s="136">
        <f t="shared" si="0"/>
        <v>10.170633</v>
      </c>
      <c r="W9" s="136">
        <f t="shared" si="0"/>
        <v>10.170633</v>
      </c>
      <c r="X9" s="136">
        <f t="shared" si="0"/>
        <v>10.170633</v>
      </c>
      <c r="Y9" s="136">
        <f t="shared" si="0"/>
        <v>10.170633</v>
      </c>
      <c r="Z9" s="136">
        <f t="shared" si="0"/>
        <v>10.170633</v>
      </c>
      <c r="AA9" s="136">
        <f t="shared" si="0"/>
        <v>10.170633</v>
      </c>
      <c r="AB9" s="136">
        <f t="shared" si="0"/>
        <v>10.170633</v>
      </c>
      <c r="AC9" s="136">
        <f t="shared" si="0"/>
        <v>10.170633</v>
      </c>
      <c r="AD9" s="136">
        <f t="shared" si="0"/>
        <v>10.170633</v>
      </c>
      <c r="AE9" s="136">
        <f t="shared" si="0"/>
        <v>10.170633</v>
      </c>
      <c r="AF9" s="139"/>
      <c r="AG9" s="138">
        <v>4</v>
      </c>
      <c r="AI9" s="23">
        <f>T9*Invoer!E$8</f>
        <v>6.1023798000000005</v>
      </c>
      <c r="AJ9" s="23">
        <f>U9*Invoer!F$8</f>
        <v>6.1023798000000005</v>
      </c>
      <c r="AK9" s="23">
        <f>V9*Invoer!G$8</f>
        <v>6.1023798000000005</v>
      </c>
      <c r="AL9" s="23">
        <f>W9*Invoer!H$8</f>
        <v>6.1023798000000005</v>
      </c>
      <c r="AM9" s="23">
        <f>X9*Invoer!I$8</f>
        <v>6.1023798000000005</v>
      </c>
      <c r="AN9" s="23">
        <f>Y9*Invoer!J$8</f>
        <v>6.1023798000000005</v>
      </c>
      <c r="AO9" s="23">
        <f>Z9*Invoer!K$8</f>
        <v>6.1023798000000005</v>
      </c>
      <c r="AP9" s="23">
        <f>AA9*Invoer!L$8</f>
        <v>6.1023798000000005</v>
      </c>
      <c r="AQ9" s="23">
        <f>AB9*Invoer!M$8</f>
        <v>6.1023798000000005</v>
      </c>
      <c r="AR9" s="23">
        <f>AC9*Invoer!N$8</f>
        <v>6.1023798000000005</v>
      </c>
      <c r="AS9" s="23">
        <f>AD9*Invoer!O$8</f>
        <v>6.1023798000000005</v>
      </c>
      <c r="AT9" s="23">
        <f>AE9*Invoer!P$8</f>
        <v>6.1023798000000005</v>
      </c>
      <c r="AV9" s="22">
        <f>Invoer!E$6</f>
        <v>1</v>
      </c>
      <c r="AW9" s="22">
        <f>Invoer!F$6</f>
        <v>1</v>
      </c>
      <c r="AX9" s="22">
        <f>Invoer!G$6</f>
        <v>1</v>
      </c>
      <c r="AY9" s="22">
        <f>Invoer!H$6</f>
        <v>1</v>
      </c>
      <c r="AZ9" s="22">
        <f>Invoer!I$6</f>
        <v>1</v>
      </c>
      <c r="BA9" s="22">
        <f>Invoer!J$6</f>
        <v>1</v>
      </c>
      <c r="BB9" s="22">
        <f>Invoer!K$6</f>
        <v>1</v>
      </c>
      <c r="BC9" s="22">
        <f>Invoer!L$6</f>
        <v>1</v>
      </c>
      <c r="BD9" s="22">
        <f>Invoer!M$6</f>
        <v>1</v>
      </c>
      <c r="BE9" s="22">
        <f>Invoer!N$6</f>
        <v>1</v>
      </c>
      <c r="BF9" s="22">
        <f>Invoer!O$6</f>
        <v>1</v>
      </c>
      <c r="BG9" s="22">
        <f>Invoer!P$6</f>
        <v>1</v>
      </c>
      <c r="BI9" s="8">
        <f>Invoer!B$5</f>
        <v>0.75</v>
      </c>
      <c r="BJ9" s="63">
        <f>G9*$F9*$BI9*Invoer!E$10</f>
        <v>0</v>
      </c>
      <c r="BK9" s="63">
        <f>H9*$F9*$BI9*Invoer!F$10</f>
        <v>0</v>
      </c>
      <c r="BL9" s="63">
        <f>I9*$F9*$BI9*Invoer!G$10</f>
        <v>0</v>
      </c>
      <c r="BM9" s="63">
        <f>J9*$F9*$BI9*Invoer!H$10</f>
        <v>0</v>
      </c>
      <c r="BN9" s="63">
        <f>K9*$F9*$BI9*Invoer!I$10</f>
        <v>0</v>
      </c>
      <c r="BO9" s="63">
        <f>L9*$F9*$BI9*Invoer!J$10</f>
        <v>0</v>
      </c>
      <c r="BP9" s="63">
        <f>M9*$F9*$BI9*Invoer!K$10</f>
        <v>0</v>
      </c>
      <c r="BQ9" s="63">
        <f>N9*$F9*$BI9*Invoer!L$10</f>
        <v>0</v>
      </c>
      <c r="BR9" s="63">
        <f>O9*$F9*$BI9*Invoer!M$10</f>
        <v>0</v>
      </c>
      <c r="BS9" s="63">
        <f>P9*$F9*$BI9*Invoer!N$10</f>
        <v>0</v>
      </c>
      <c r="BT9" s="63">
        <f>Q9*$F9*$BI9*Invoer!O$10</f>
        <v>0</v>
      </c>
      <c r="BU9" s="63">
        <f>R9*$F9*$BI9*Invoer!P$10</f>
        <v>0</v>
      </c>
      <c r="BW9" s="7">
        <f>((BJ9*AV9)*(T9*Invoer!E$7))+BJ9*(100%-AV9)*AI9</f>
        <v>0</v>
      </c>
      <c r="BX9" s="7">
        <f>((BK9*AW9)*(U9*Invoer!F$7))+BK9*(100%-AW9)*AJ9</f>
        <v>0</v>
      </c>
      <c r="BY9" s="7">
        <f>((BL9*AX9)*(V9*Invoer!G$7))+BL9*(100%-AX9)*AK9</f>
        <v>0</v>
      </c>
      <c r="BZ9" s="7">
        <f>((BM9*AY9)*(W9*Invoer!H$7))+BM9*(100%-AY9)*AL9</f>
        <v>0</v>
      </c>
      <c r="CA9" s="7">
        <f>((BN9*AZ9)*(X9*Invoer!I$7))+BN9*(100%-AZ9)*AM9</f>
        <v>0</v>
      </c>
      <c r="CB9" s="7">
        <f>((BO9*BA9)*(Y9*Invoer!J$7))+BO9*(100%-BA9)*AN9</f>
        <v>0</v>
      </c>
      <c r="CC9" s="7">
        <f>((BP9*BB9)*(Z9*Invoer!K$7))+BP9*(100%-BB9)*AO9</f>
        <v>0</v>
      </c>
      <c r="CD9" s="7">
        <f>((BQ9*BC9)*(AA9*Invoer!L$7))+BQ9*(100%-BC9)*AP9</f>
        <v>0</v>
      </c>
      <c r="CE9" s="7">
        <f>((BR9*BD9)*(AB9*Invoer!M$7))+BR9*(100%-BD9)*AQ9</f>
        <v>0</v>
      </c>
      <c r="CF9" s="7">
        <f>((BS9*BE9)*(AC9*Invoer!N$7))+BS9*(100%-BE9)*AR9</f>
        <v>0</v>
      </c>
      <c r="CG9" s="7">
        <f>((BT9*BF9)*(AD9*Invoer!O$7))+BT9*(100%-BF9)*AS9</f>
        <v>0</v>
      </c>
      <c r="CH9" s="7">
        <f>((BU9*BG9)*(AE9*Invoer!P$7))+BU9*(100%-BG9)*AT9</f>
        <v>0</v>
      </c>
      <c r="CJ9" s="145">
        <f t="shared" si="1"/>
        <v>0</v>
      </c>
      <c r="CK9" s="145">
        <f t="shared" si="2"/>
        <v>0</v>
      </c>
      <c r="CL9" s="145">
        <f t="shared" si="4"/>
        <v>0</v>
      </c>
      <c r="CM9" s="145">
        <f t="shared" si="5"/>
        <v>0</v>
      </c>
      <c r="CN9" s="145">
        <f t="shared" si="6"/>
        <v>0</v>
      </c>
      <c r="CO9" s="145">
        <f t="shared" si="7"/>
        <v>0</v>
      </c>
      <c r="CP9" s="145">
        <f t="shared" si="8"/>
        <v>0</v>
      </c>
      <c r="CQ9" s="145">
        <f t="shared" si="9"/>
        <v>0</v>
      </c>
      <c r="CR9" s="145">
        <f t="shared" si="10"/>
        <v>0</v>
      </c>
      <c r="CS9" s="145">
        <f t="shared" si="11"/>
        <v>0</v>
      </c>
      <c r="CT9" s="145">
        <f t="shared" si="12"/>
        <v>0</v>
      </c>
      <c r="CU9" s="145">
        <f t="shared" si="13"/>
        <v>0</v>
      </c>
    </row>
    <row r="10" spans="1:99">
      <c r="A10" s="250" t="s">
        <v>546</v>
      </c>
      <c r="B10" s="251"/>
      <c r="C10" s="251" t="s">
        <v>599</v>
      </c>
      <c r="D10" s="252" t="s">
        <v>615</v>
      </c>
      <c r="E10" s="148" t="s">
        <v>616</v>
      </c>
      <c r="F10" s="206">
        <v>0</v>
      </c>
      <c r="G10" s="207">
        <v>0</v>
      </c>
      <c r="H10" s="207">
        <v>0</v>
      </c>
      <c r="I10" s="207">
        <v>0.2</v>
      </c>
      <c r="J10" s="207">
        <v>0.3</v>
      </c>
      <c r="K10" s="207">
        <v>0.3</v>
      </c>
      <c r="L10" s="207">
        <v>0.3</v>
      </c>
      <c r="M10" s="207">
        <v>0.3</v>
      </c>
      <c r="N10" s="207">
        <v>0.3</v>
      </c>
      <c r="O10" s="207">
        <v>0.3</v>
      </c>
      <c r="P10" s="207">
        <v>0.3</v>
      </c>
      <c r="Q10" s="207">
        <v>0.3</v>
      </c>
      <c r="R10" s="207">
        <v>0.3</v>
      </c>
      <c r="S10" s="210"/>
      <c r="T10" s="212">
        <v>60</v>
      </c>
      <c r="U10" s="136">
        <f t="shared" si="0"/>
        <v>60</v>
      </c>
      <c r="V10" s="136">
        <f t="shared" si="0"/>
        <v>60</v>
      </c>
      <c r="W10" s="136">
        <f t="shared" si="0"/>
        <v>60</v>
      </c>
      <c r="X10" s="136">
        <f t="shared" si="0"/>
        <v>60</v>
      </c>
      <c r="Y10" s="136">
        <f t="shared" si="0"/>
        <v>60</v>
      </c>
      <c r="Z10" s="136">
        <f t="shared" si="0"/>
        <v>60</v>
      </c>
      <c r="AA10" s="136">
        <f t="shared" si="0"/>
        <v>60</v>
      </c>
      <c r="AB10" s="136">
        <f t="shared" si="0"/>
        <v>60</v>
      </c>
      <c r="AC10" s="136">
        <f t="shared" si="0"/>
        <v>60</v>
      </c>
      <c r="AD10" s="136">
        <f t="shared" si="0"/>
        <v>60</v>
      </c>
      <c r="AE10" s="136">
        <f t="shared" si="0"/>
        <v>60</v>
      </c>
      <c r="AF10" s="139"/>
      <c r="AG10" s="138">
        <v>4</v>
      </c>
      <c r="AI10" s="23">
        <f>T10*Invoer!E$8</f>
        <v>36</v>
      </c>
      <c r="AJ10" s="23">
        <f>U10*Invoer!F$8</f>
        <v>36</v>
      </c>
      <c r="AK10" s="23">
        <f>V10*Invoer!G$8</f>
        <v>36</v>
      </c>
      <c r="AL10" s="23">
        <f>W10*Invoer!H$8</f>
        <v>36</v>
      </c>
      <c r="AM10" s="23">
        <f>X10*Invoer!I$8</f>
        <v>36</v>
      </c>
      <c r="AN10" s="23">
        <f>Y10*Invoer!J$8</f>
        <v>36</v>
      </c>
      <c r="AO10" s="23">
        <f>Z10*Invoer!K$8</f>
        <v>36</v>
      </c>
      <c r="AP10" s="23">
        <f>AA10*Invoer!L$8</f>
        <v>36</v>
      </c>
      <c r="AQ10" s="23">
        <f>AB10*Invoer!M$8</f>
        <v>36</v>
      </c>
      <c r="AR10" s="23">
        <f>AC10*Invoer!N$8</f>
        <v>36</v>
      </c>
      <c r="AS10" s="23">
        <f>AD10*Invoer!O$8</f>
        <v>36</v>
      </c>
      <c r="AT10" s="23">
        <f>AE10*Invoer!P$8</f>
        <v>36</v>
      </c>
      <c r="AU10" s="22"/>
      <c r="AV10" s="22">
        <f>Invoer!E$6</f>
        <v>1</v>
      </c>
      <c r="AW10" s="22">
        <f>Invoer!F$6</f>
        <v>1</v>
      </c>
      <c r="AX10" s="22">
        <f>Invoer!G$6</f>
        <v>1</v>
      </c>
      <c r="AY10" s="22">
        <f>Invoer!H$6</f>
        <v>1</v>
      </c>
      <c r="AZ10" s="22">
        <f>Invoer!I$6</f>
        <v>1</v>
      </c>
      <c r="BA10" s="22">
        <f>Invoer!J$6</f>
        <v>1</v>
      </c>
      <c r="BB10" s="22">
        <f>Invoer!K$6</f>
        <v>1</v>
      </c>
      <c r="BC10" s="22">
        <f>Invoer!L$6</f>
        <v>1</v>
      </c>
      <c r="BD10" s="22">
        <f>Invoer!M$6</f>
        <v>1</v>
      </c>
      <c r="BE10" s="22">
        <f>Invoer!N$6</f>
        <v>1</v>
      </c>
      <c r="BF10" s="22">
        <f>Invoer!O$6</f>
        <v>1</v>
      </c>
      <c r="BG10" s="22">
        <f>Invoer!P$6</f>
        <v>1</v>
      </c>
      <c r="BI10" s="8">
        <f>Invoer!B$5</f>
        <v>0.75</v>
      </c>
      <c r="BJ10" s="63">
        <f>G10*$F10*$BI10*Invoer!E$10</f>
        <v>0</v>
      </c>
      <c r="BK10" s="63">
        <f>H10*$F10*$BI10*Invoer!F$10</f>
        <v>0</v>
      </c>
      <c r="BL10" s="63">
        <f>I10*$F10*$BI10*Invoer!G$10</f>
        <v>0</v>
      </c>
      <c r="BM10" s="63">
        <f>J10*$F10*$BI10*Invoer!H$10</f>
        <v>0</v>
      </c>
      <c r="BN10" s="63">
        <f>K10*$F10*$BI10*Invoer!I$10</f>
        <v>0</v>
      </c>
      <c r="BO10" s="63">
        <f>L10*$F10*$BI10*Invoer!J$10</f>
        <v>0</v>
      </c>
      <c r="BP10" s="63">
        <f>M10*$F10*$BI10*Invoer!K$10</f>
        <v>0</v>
      </c>
      <c r="BQ10" s="63">
        <f>N10*$F10*$BI10*Invoer!L$10</f>
        <v>0</v>
      </c>
      <c r="BR10" s="63">
        <f>O10*$F10*$BI10*Invoer!M$10</f>
        <v>0</v>
      </c>
      <c r="BS10" s="63">
        <f>P10*$F10*$BI10*Invoer!N$10</f>
        <v>0</v>
      </c>
      <c r="BT10" s="63">
        <f>Q10*$F10*$BI10*Invoer!O$10</f>
        <v>0</v>
      </c>
      <c r="BU10" s="63">
        <f>R10*$F10*$BI10*Invoer!P$10</f>
        <v>0</v>
      </c>
      <c r="BW10" s="7">
        <f>((BJ10*AV10)*(T10*Invoer!E$7))+BJ10*(100%-AV10)*AI10</f>
        <v>0</v>
      </c>
      <c r="BX10" s="7">
        <f>((BK10*AW10)*(U10*Invoer!F$7))+BK10*(100%-AW10)*AJ10</f>
        <v>0</v>
      </c>
      <c r="BY10" s="7">
        <f>((BL10*AX10)*(V10*Invoer!G$7))+BL10*(100%-AX10)*AK10</f>
        <v>0</v>
      </c>
      <c r="BZ10" s="7">
        <f>((BM10*AY10)*(W10*Invoer!H$7))+BM10*(100%-AY10)*AL10</f>
        <v>0</v>
      </c>
      <c r="CA10" s="7">
        <f>((BN10*AZ10)*(X10*Invoer!I$7))+BN10*(100%-AZ10)*AM10</f>
        <v>0</v>
      </c>
      <c r="CB10" s="7">
        <f>((BO10*BA10)*(Y10*Invoer!J$7))+BO10*(100%-BA10)*AN10</f>
        <v>0</v>
      </c>
      <c r="CC10" s="7">
        <f>((BP10*BB10)*(Z10*Invoer!K$7))+BP10*(100%-BB10)*AO10</f>
        <v>0</v>
      </c>
      <c r="CD10" s="7">
        <f>((BQ10*BC10)*(AA10*Invoer!L$7))+BQ10*(100%-BC10)*AP10</f>
        <v>0</v>
      </c>
      <c r="CE10" s="7">
        <f>((BR10*BD10)*(AB10*Invoer!M$7))+BR10*(100%-BD10)*AQ10</f>
        <v>0</v>
      </c>
      <c r="CF10" s="7">
        <f>((BS10*BE10)*(AC10*Invoer!N$7))+BS10*(100%-BE10)*AR10</f>
        <v>0</v>
      </c>
      <c r="CG10" s="7">
        <f>((BT10*BF10)*(AD10*Invoer!O$7))+BT10*(100%-BF10)*AS10</f>
        <v>0</v>
      </c>
      <c r="CH10" s="7">
        <f>((BU10*BG10)*(AE10*Invoer!P$7))+BU10*(100%-BG10)*AT10</f>
        <v>0</v>
      </c>
      <c r="CJ10" s="145">
        <f t="shared" si="1"/>
        <v>0</v>
      </c>
      <c r="CK10" s="145">
        <f t="shared" si="2"/>
        <v>0</v>
      </c>
      <c r="CL10" s="145">
        <f t="shared" si="4"/>
        <v>0</v>
      </c>
      <c r="CM10" s="145">
        <f t="shared" si="5"/>
        <v>0</v>
      </c>
      <c r="CN10" s="145">
        <f t="shared" si="6"/>
        <v>0</v>
      </c>
      <c r="CO10" s="145">
        <f t="shared" si="7"/>
        <v>0</v>
      </c>
      <c r="CP10" s="145">
        <f t="shared" si="8"/>
        <v>0</v>
      </c>
      <c r="CQ10" s="145">
        <f t="shared" si="9"/>
        <v>0</v>
      </c>
      <c r="CR10" s="145">
        <f t="shared" si="10"/>
        <v>0</v>
      </c>
      <c r="CS10" s="145">
        <f t="shared" si="11"/>
        <v>0</v>
      </c>
      <c r="CT10" s="145">
        <f t="shared" si="12"/>
        <v>0</v>
      </c>
      <c r="CU10" s="145">
        <f t="shared" si="13"/>
        <v>0</v>
      </c>
    </row>
    <row r="11" spans="1:99">
      <c r="A11" s="249" t="s">
        <v>97</v>
      </c>
      <c r="B11" s="242" t="s">
        <v>98</v>
      </c>
      <c r="C11" s="246" t="s">
        <v>99</v>
      </c>
      <c r="D11" s="244" t="s">
        <v>100</v>
      </c>
      <c r="E11" s="148" t="s">
        <v>643</v>
      </c>
      <c r="F11" s="206">
        <v>0</v>
      </c>
      <c r="G11" s="207">
        <v>0</v>
      </c>
      <c r="H11" s="207">
        <v>0</v>
      </c>
      <c r="I11" s="207">
        <v>0</v>
      </c>
      <c r="J11" s="207">
        <v>2</v>
      </c>
      <c r="K11" s="207">
        <v>4</v>
      </c>
      <c r="L11" s="207">
        <v>6</v>
      </c>
      <c r="M11" s="207">
        <v>15</v>
      </c>
      <c r="N11" s="207">
        <v>20</v>
      </c>
      <c r="O11" s="207">
        <v>25</v>
      </c>
      <c r="P11" s="207">
        <v>30</v>
      </c>
      <c r="Q11" s="207">
        <v>30</v>
      </c>
      <c r="R11" s="207">
        <v>30</v>
      </c>
      <c r="S11" s="210"/>
      <c r="T11" s="209">
        <v>2.9403495000000004</v>
      </c>
      <c r="U11" s="136">
        <f t="shared" si="0"/>
        <v>2.9403495000000004</v>
      </c>
      <c r="V11" s="136">
        <f t="shared" si="0"/>
        <v>2.9403495000000004</v>
      </c>
      <c r="W11" s="136">
        <f t="shared" si="0"/>
        <v>2.9403495000000004</v>
      </c>
      <c r="X11" s="136">
        <f t="shared" si="0"/>
        <v>2.9403495000000004</v>
      </c>
      <c r="Y11" s="136">
        <f t="shared" si="0"/>
        <v>2.9403495000000004</v>
      </c>
      <c r="Z11" s="136">
        <f t="shared" si="0"/>
        <v>2.9403495000000004</v>
      </c>
      <c r="AA11" s="136">
        <f t="shared" si="0"/>
        <v>2.9403495000000004</v>
      </c>
      <c r="AB11" s="136">
        <f t="shared" si="0"/>
        <v>2.9403495000000004</v>
      </c>
      <c r="AC11" s="136">
        <f t="shared" si="0"/>
        <v>2.9403495000000004</v>
      </c>
      <c r="AD11" s="136">
        <f t="shared" si="0"/>
        <v>2.9403495000000004</v>
      </c>
      <c r="AE11" s="136">
        <f t="shared" si="0"/>
        <v>2.9403495000000004</v>
      </c>
      <c r="AF11" s="139"/>
      <c r="AG11" s="138">
        <v>4</v>
      </c>
      <c r="AI11" s="23">
        <f>T11*Invoer!E$8</f>
        <v>1.7642097000000001</v>
      </c>
      <c r="AJ11" s="23">
        <f>U11*Invoer!F$8</f>
        <v>1.7642097000000001</v>
      </c>
      <c r="AK11" s="23">
        <f>V11*Invoer!G$8</f>
        <v>1.7642097000000001</v>
      </c>
      <c r="AL11" s="23">
        <f>W11*Invoer!H$8</f>
        <v>1.7642097000000001</v>
      </c>
      <c r="AM11" s="23">
        <f>X11*Invoer!I$8</f>
        <v>1.7642097000000001</v>
      </c>
      <c r="AN11" s="23">
        <f>Y11*Invoer!J$8</f>
        <v>1.7642097000000001</v>
      </c>
      <c r="AO11" s="23">
        <f>Z11*Invoer!K$8</f>
        <v>1.7642097000000001</v>
      </c>
      <c r="AP11" s="23">
        <f>AA11*Invoer!L$8</f>
        <v>1.7642097000000001</v>
      </c>
      <c r="AQ11" s="23">
        <f>AB11*Invoer!M$8</f>
        <v>1.7642097000000001</v>
      </c>
      <c r="AR11" s="23">
        <f>AC11*Invoer!N$8</f>
        <v>1.7642097000000001</v>
      </c>
      <c r="AS11" s="23">
        <f>AD11*Invoer!O$8</f>
        <v>1.7642097000000001</v>
      </c>
      <c r="AT11" s="23">
        <f>AE11*Invoer!P$8</f>
        <v>1.7642097000000001</v>
      </c>
      <c r="AV11" s="22">
        <f>Invoer!E$6</f>
        <v>1</v>
      </c>
      <c r="AW11" s="22">
        <f>Invoer!F$6</f>
        <v>1</v>
      </c>
      <c r="AX11" s="22">
        <f>Invoer!G$6</f>
        <v>1</v>
      </c>
      <c r="AY11" s="22">
        <f>Invoer!H$6</f>
        <v>1</v>
      </c>
      <c r="AZ11" s="22">
        <f>Invoer!I$6</f>
        <v>1</v>
      </c>
      <c r="BA11" s="22">
        <f>Invoer!J$6</f>
        <v>1</v>
      </c>
      <c r="BB11" s="22">
        <f>Invoer!K$6</f>
        <v>1</v>
      </c>
      <c r="BC11" s="22">
        <f>Invoer!L$6</f>
        <v>1</v>
      </c>
      <c r="BD11" s="22">
        <f>Invoer!M$6</f>
        <v>1</v>
      </c>
      <c r="BE11" s="22">
        <f>Invoer!N$6</f>
        <v>1</v>
      </c>
      <c r="BF11" s="22">
        <f>Invoer!O$6</f>
        <v>1</v>
      </c>
      <c r="BG11" s="22">
        <f>Invoer!P$6</f>
        <v>1</v>
      </c>
      <c r="BI11" s="8">
        <f>Invoer!B$5</f>
        <v>0.75</v>
      </c>
      <c r="BJ11" s="63">
        <f>G11*$F11*$BI11*Invoer!E$10</f>
        <v>0</v>
      </c>
      <c r="BK11" s="63">
        <f>H11*$F11*$BI11*Invoer!F$10</f>
        <v>0</v>
      </c>
      <c r="BL11" s="63">
        <f>I11*$F11*$BI11*Invoer!G$10</f>
        <v>0</v>
      </c>
      <c r="BM11" s="63">
        <f>J11*$F11*$BI11*Invoer!H$10</f>
        <v>0</v>
      </c>
      <c r="BN11" s="63">
        <f>K11*$F11*$BI11*Invoer!I$10</f>
        <v>0</v>
      </c>
      <c r="BO11" s="63">
        <f>L11*$F11*$BI11*Invoer!J$10</f>
        <v>0</v>
      </c>
      <c r="BP11" s="63">
        <f>M11*$F11*$BI11*Invoer!K$10</f>
        <v>0</v>
      </c>
      <c r="BQ11" s="63">
        <f>N11*$F11*$BI11*Invoer!L$10</f>
        <v>0</v>
      </c>
      <c r="BR11" s="63">
        <f>O11*$F11*$BI11*Invoer!M$10</f>
        <v>0</v>
      </c>
      <c r="BS11" s="63">
        <f>P11*$F11*$BI11*Invoer!N$10</f>
        <v>0</v>
      </c>
      <c r="BT11" s="63">
        <f>Q11*$F11*$BI11*Invoer!O$10</f>
        <v>0</v>
      </c>
      <c r="BU11" s="63">
        <f>R11*$F11*$BI11*Invoer!P$10</f>
        <v>0</v>
      </c>
      <c r="BW11" s="7">
        <f>((BJ11*AV11)*(T11*Invoer!E$7))+BJ11*(100%-AV11)*AI11</f>
        <v>0</v>
      </c>
      <c r="BX11" s="7">
        <f>((BK11*AW11)*(U11*Invoer!F$7))+BK11*(100%-AW11)*AJ11</f>
        <v>0</v>
      </c>
      <c r="BY11" s="7">
        <f>((BL11*AX11)*(V11*Invoer!G$7))+BL11*(100%-AX11)*AK11</f>
        <v>0</v>
      </c>
      <c r="BZ11" s="7">
        <f>((BM11*AY11)*(W11*Invoer!H$7))+BM11*(100%-AY11)*AL11</f>
        <v>0</v>
      </c>
      <c r="CA11" s="7">
        <f>((BN11*AZ11)*(X11*Invoer!I$7))+BN11*(100%-AZ11)*AM11</f>
        <v>0</v>
      </c>
      <c r="CB11" s="7">
        <f>((BO11*BA11)*(Y11*Invoer!J$7))+BO11*(100%-BA11)*AN11</f>
        <v>0</v>
      </c>
      <c r="CC11" s="7">
        <f>((BP11*BB11)*(Z11*Invoer!K$7))+BP11*(100%-BB11)*AO11</f>
        <v>0</v>
      </c>
      <c r="CD11" s="7">
        <f>((BQ11*BC11)*(AA11*Invoer!L$7))+BQ11*(100%-BC11)*AP11</f>
        <v>0</v>
      </c>
      <c r="CE11" s="7">
        <f>((BR11*BD11)*(AB11*Invoer!M$7))+BR11*(100%-BD11)*AQ11</f>
        <v>0</v>
      </c>
      <c r="CF11" s="7">
        <f>((BS11*BE11)*(AC11*Invoer!N$7))+BS11*(100%-BE11)*AR11</f>
        <v>0</v>
      </c>
      <c r="CG11" s="7">
        <f>((BT11*BF11)*(AD11*Invoer!O$7))+BT11*(100%-BF11)*AS11</f>
        <v>0</v>
      </c>
      <c r="CH11" s="7">
        <f>((BU11*BG11)*(AE11*Invoer!P$7))+BU11*(100%-BG11)*AT11</f>
        <v>0</v>
      </c>
      <c r="CJ11" s="145">
        <f t="shared" si="1"/>
        <v>0</v>
      </c>
      <c r="CK11" s="145">
        <f t="shared" si="2"/>
        <v>0</v>
      </c>
      <c r="CL11" s="145">
        <f t="shared" si="4"/>
        <v>0</v>
      </c>
      <c r="CM11" s="145">
        <f t="shared" si="5"/>
        <v>0</v>
      </c>
      <c r="CN11" s="145">
        <f t="shared" si="6"/>
        <v>0</v>
      </c>
      <c r="CO11" s="145">
        <f t="shared" si="7"/>
        <v>0</v>
      </c>
      <c r="CP11" s="145">
        <f t="shared" si="8"/>
        <v>0</v>
      </c>
      <c r="CQ11" s="145">
        <f t="shared" si="9"/>
        <v>0</v>
      </c>
      <c r="CR11" s="145">
        <f t="shared" si="10"/>
        <v>0</v>
      </c>
      <c r="CS11" s="145">
        <f t="shared" si="11"/>
        <v>0</v>
      </c>
      <c r="CT11" s="145">
        <f t="shared" si="12"/>
        <v>0</v>
      </c>
      <c r="CU11" s="145">
        <f t="shared" si="13"/>
        <v>0</v>
      </c>
    </row>
    <row r="12" spans="1:99">
      <c r="A12" s="253" t="s">
        <v>461</v>
      </c>
      <c r="B12" s="251"/>
      <c r="C12" s="251" t="s">
        <v>598</v>
      </c>
      <c r="D12" s="252" t="s">
        <v>100</v>
      </c>
      <c r="E12" s="148" t="s">
        <v>643</v>
      </c>
      <c r="F12" s="206">
        <v>0</v>
      </c>
      <c r="G12" s="207">
        <v>0</v>
      </c>
      <c r="H12" s="207">
        <v>1</v>
      </c>
      <c r="I12" s="207">
        <v>2.0942408376963351</v>
      </c>
      <c r="J12" s="207">
        <v>4.1258380608561112</v>
      </c>
      <c r="K12" s="207">
        <v>7.322319344652418</v>
      </c>
      <c r="L12" s="207">
        <v>11.241520556174228</v>
      </c>
      <c r="M12" s="207">
        <v>14.808195688454996</v>
      </c>
      <c r="N12" s="207">
        <v>17.274565136777642</v>
      </c>
      <c r="O12" s="207">
        <v>18.674185210704596</v>
      </c>
      <c r="P12" s="207">
        <v>19.380807649484439</v>
      </c>
      <c r="Q12" s="207">
        <v>19.89839337506168</v>
      </c>
      <c r="R12" s="207">
        <v>19.99810653899997</v>
      </c>
      <c r="S12" s="210"/>
      <c r="T12" s="209">
        <v>2.9403495000000004</v>
      </c>
      <c r="U12" s="136">
        <f t="shared" si="0"/>
        <v>2.9403495000000004</v>
      </c>
      <c r="V12" s="136">
        <f t="shared" si="0"/>
        <v>2.9403495000000004</v>
      </c>
      <c r="W12" s="136">
        <f t="shared" si="0"/>
        <v>2.9403495000000004</v>
      </c>
      <c r="X12" s="136">
        <f t="shared" si="0"/>
        <v>2.9403495000000004</v>
      </c>
      <c r="Y12" s="136">
        <f t="shared" si="0"/>
        <v>2.9403495000000004</v>
      </c>
      <c r="Z12" s="136">
        <f t="shared" si="0"/>
        <v>2.9403495000000004</v>
      </c>
      <c r="AA12" s="136">
        <f t="shared" si="0"/>
        <v>2.9403495000000004</v>
      </c>
      <c r="AB12" s="136">
        <f t="shared" si="0"/>
        <v>2.9403495000000004</v>
      </c>
      <c r="AC12" s="136">
        <f t="shared" si="0"/>
        <v>2.9403495000000004</v>
      </c>
      <c r="AD12" s="136">
        <f t="shared" si="0"/>
        <v>2.9403495000000004</v>
      </c>
      <c r="AE12" s="136">
        <f t="shared" si="0"/>
        <v>2.9403495000000004</v>
      </c>
      <c r="AF12" s="139"/>
      <c r="AG12" s="138">
        <v>4</v>
      </c>
      <c r="AI12" s="23">
        <f>T12*Invoer!E$8</f>
        <v>1.7642097000000001</v>
      </c>
      <c r="AJ12" s="23">
        <f>U12*Invoer!F$8</f>
        <v>1.7642097000000001</v>
      </c>
      <c r="AK12" s="23">
        <f>V12*Invoer!G$8</f>
        <v>1.7642097000000001</v>
      </c>
      <c r="AL12" s="23">
        <f>W12*Invoer!H$8</f>
        <v>1.7642097000000001</v>
      </c>
      <c r="AM12" s="23">
        <f>X12*Invoer!I$8</f>
        <v>1.7642097000000001</v>
      </c>
      <c r="AN12" s="23">
        <f>Y12*Invoer!J$8</f>
        <v>1.7642097000000001</v>
      </c>
      <c r="AO12" s="23">
        <f>Z12*Invoer!K$8</f>
        <v>1.7642097000000001</v>
      </c>
      <c r="AP12" s="23">
        <f>AA12*Invoer!L$8</f>
        <v>1.7642097000000001</v>
      </c>
      <c r="AQ12" s="23">
        <f>AB12*Invoer!M$8</f>
        <v>1.7642097000000001</v>
      </c>
      <c r="AR12" s="23">
        <f>AC12*Invoer!N$8</f>
        <v>1.7642097000000001</v>
      </c>
      <c r="AS12" s="23">
        <f>AD12*Invoer!O$8</f>
        <v>1.7642097000000001</v>
      </c>
      <c r="AT12" s="23">
        <f>AE12*Invoer!P$8</f>
        <v>1.7642097000000001</v>
      </c>
      <c r="AV12" s="22">
        <f>Invoer!E$6</f>
        <v>1</v>
      </c>
      <c r="AW12" s="22">
        <f>Invoer!F$6</f>
        <v>1</v>
      </c>
      <c r="AX12" s="22">
        <f>Invoer!G$6</f>
        <v>1</v>
      </c>
      <c r="AY12" s="22">
        <f>Invoer!H$6</f>
        <v>1</v>
      </c>
      <c r="AZ12" s="22">
        <f>Invoer!I$6</f>
        <v>1</v>
      </c>
      <c r="BA12" s="22">
        <f>Invoer!J$6</f>
        <v>1</v>
      </c>
      <c r="BB12" s="22">
        <f>Invoer!K$6</f>
        <v>1</v>
      </c>
      <c r="BC12" s="22">
        <f>Invoer!L$6</f>
        <v>1</v>
      </c>
      <c r="BD12" s="22">
        <f>Invoer!M$6</f>
        <v>1</v>
      </c>
      <c r="BE12" s="22">
        <f>Invoer!N$6</f>
        <v>1</v>
      </c>
      <c r="BF12" s="22">
        <f>Invoer!O$6</f>
        <v>1</v>
      </c>
      <c r="BG12" s="22">
        <f>Invoer!P$6</f>
        <v>1</v>
      </c>
      <c r="BI12" s="8">
        <f>Invoer!B$5</f>
        <v>0.75</v>
      </c>
      <c r="BJ12" s="63">
        <f>G12*$F12*$BI12*Invoer!E$10</f>
        <v>0</v>
      </c>
      <c r="BK12" s="63">
        <f>H12*$F12*$BI12*Invoer!F$10</f>
        <v>0</v>
      </c>
      <c r="BL12" s="63">
        <f>I12*$F12*$BI12*Invoer!G$10</f>
        <v>0</v>
      </c>
      <c r="BM12" s="63">
        <f>J12*$F12*$BI12*Invoer!H$10</f>
        <v>0</v>
      </c>
      <c r="BN12" s="63">
        <f>K12*$F12*$BI12*Invoer!I$10</f>
        <v>0</v>
      </c>
      <c r="BO12" s="63">
        <f>L12*$F12*$BI12*Invoer!J$10</f>
        <v>0</v>
      </c>
      <c r="BP12" s="63">
        <f>M12*$F12*$BI12*Invoer!K$10</f>
        <v>0</v>
      </c>
      <c r="BQ12" s="63">
        <f>N12*$F12*$BI12*Invoer!L$10</f>
        <v>0</v>
      </c>
      <c r="BR12" s="63">
        <f>O12*$F12*$BI12*Invoer!M$10</f>
        <v>0</v>
      </c>
      <c r="BS12" s="63">
        <f>P12*$F12*$BI12*Invoer!N$10</f>
        <v>0</v>
      </c>
      <c r="BT12" s="63">
        <f>Q12*$F12*$BI12*Invoer!O$10</f>
        <v>0</v>
      </c>
      <c r="BU12" s="63">
        <f>R12*$F12*$BI12*Invoer!P$10</f>
        <v>0</v>
      </c>
      <c r="BW12" s="7">
        <f>((BJ12*AV12)*(T12*Invoer!E$7))+BJ12*(100%-AV12)*AI12</f>
        <v>0</v>
      </c>
      <c r="BX12" s="7">
        <f>((BK12*AW12)*(U12*Invoer!F$7))+BK12*(100%-AW12)*AJ12</f>
        <v>0</v>
      </c>
      <c r="BY12" s="7">
        <f>((BL12*AX12)*(V12*Invoer!G$7))+BL12*(100%-AX12)*AK12</f>
        <v>0</v>
      </c>
      <c r="BZ12" s="7">
        <f>((BM12*AY12)*(W12*Invoer!H$7))+BM12*(100%-AY12)*AL12</f>
        <v>0</v>
      </c>
      <c r="CA12" s="7">
        <f>((BN12*AZ12)*(X12*Invoer!I$7))+BN12*(100%-AZ12)*AM12</f>
        <v>0</v>
      </c>
      <c r="CB12" s="7">
        <f>((BO12*BA12)*(Y12*Invoer!J$7))+BO12*(100%-BA12)*AN12</f>
        <v>0</v>
      </c>
      <c r="CC12" s="7">
        <f>((BP12*BB12)*(Z12*Invoer!K$7))+BP12*(100%-BB12)*AO12</f>
        <v>0</v>
      </c>
      <c r="CD12" s="7">
        <f>((BQ12*BC12)*(AA12*Invoer!L$7))+BQ12*(100%-BC12)*AP12</f>
        <v>0</v>
      </c>
      <c r="CE12" s="7">
        <f>((BR12*BD12)*(AB12*Invoer!M$7))+BR12*(100%-BD12)*AQ12</f>
        <v>0</v>
      </c>
      <c r="CF12" s="7">
        <f>((BS12*BE12)*(AC12*Invoer!N$7))+BS12*(100%-BE12)*AR12</f>
        <v>0</v>
      </c>
      <c r="CG12" s="7">
        <f>((BT12*BF12)*(AD12*Invoer!O$7))+BT12*(100%-BF12)*AS12</f>
        <v>0</v>
      </c>
      <c r="CH12" s="7">
        <f>((BU12*BG12)*(AE12*Invoer!P$7))+BU12*(100%-BG12)*AT12</f>
        <v>0</v>
      </c>
      <c r="CJ12" s="145">
        <f t="shared" si="1"/>
        <v>0</v>
      </c>
      <c r="CK12" s="145">
        <f t="shared" si="2"/>
        <v>0</v>
      </c>
      <c r="CL12" s="145">
        <f t="shared" si="4"/>
        <v>0</v>
      </c>
      <c r="CM12" s="145">
        <f t="shared" si="5"/>
        <v>0</v>
      </c>
      <c r="CN12" s="145">
        <f t="shared" si="6"/>
        <v>0</v>
      </c>
      <c r="CO12" s="145">
        <f t="shared" si="7"/>
        <v>0</v>
      </c>
      <c r="CP12" s="145">
        <f t="shared" si="8"/>
        <v>0</v>
      </c>
      <c r="CQ12" s="145">
        <f t="shared" si="9"/>
        <v>0</v>
      </c>
      <c r="CR12" s="145">
        <f t="shared" si="10"/>
        <v>0</v>
      </c>
      <c r="CS12" s="145">
        <f t="shared" si="11"/>
        <v>0</v>
      </c>
      <c r="CT12" s="145">
        <f t="shared" si="12"/>
        <v>0</v>
      </c>
      <c r="CU12" s="145">
        <f t="shared" si="13"/>
        <v>0</v>
      </c>
    </row>
    <row r="13" spans="1:99">
      <c r="A13" s="245" t="s">
        <v>384</v>
      </c>
      <c r="B13" s="246"/>
      <c r="C13" s="246" t="s">
        <v>472</v>
      </c>
      <c r="D13" s="244" t="s">
        <v>100</v>
      </c>
      <c r="E13" s="148" t="s">
        <v>643</v>
      </c>
      <c r="F13" s="206">
        <v>0</v>
      </c>
      <c r="G13" s="207">
        <v>0</v>
      </c>
      <c r="H13" s="207">
        <v>1</v>
      </c>
      <c r="I13" s="207">
        <v>2.0942408376963351</v>
      </c>
      <c r="J13" s="207">
        <v>4.1258380608561112</v>
      </c>
      <c r="K13" s="207">
        <v>7.322319344652418</v>
      </c>
      <c r="L13" s="207">
        <v>11.241520556174228</v>
      </c>
      <c r="M13" s="207">
        <v>14.808195688454996</v>
      </c>
      <c r="N13" s="207">
        <v>17.274565136777642</v>
      </c>
      <c r="O13" s="207">
        <v>18.674185210704596</v>
      </c>
      <c r="P13" s="207">
        <v>19.380807649484439</v>
      </c>
      <c r="Q13" s="207">
        <v>19.89839337506168</v>
      </c>
      <c r="R13" s="207">
        <v>19.99810653899997</v>
      </c>
      <c r="S13" s="211"/>
      <c r="T13" s="209">
        <v>2.9403494999999999</v>
      </c>
      <c r="U13" s="136">
        <f t="shared" si="0"/>
        <v>2.9403494999999999</v>
      </c>
      <c r="V13" s="136">
        <f t="shared" si="0"/>
        <v>2.9403494999999999</v>
      </c>
      <c r="W13" s="136">
        <f t="shared" si="0"/>
        <v>2.9403494999999999</v>
      </c>
      <c r="X13" s="136">
        <f t="shared" si="0"/>
        <v>2.9403494999999999</v>
      </c>
      <c r="Y13" s="136">
        <f t="shared" si="0"/>
        <v>2.9403494999999999</v>
      </c>
      <c r="Z13" s="136">
        <f t="shared" si="0"/>
        <v>2.9403494999999999</v>
      </c>
      <c r="AA13" s="136">
        <f t="shared" si="0"/>
        <v>2.9403494999999999</v>
      </c>
      <c r="AB13" s="136">
        <f t="shared" si="0"/>
        <v>2.9403494999999999</v>
      </c>
      <c r="AC13" s="136">
        <f t="shared" si="0"/>
        <v>2.9403494999999999</v>
      </c>
      <c r="AD13" s="136">
        <f t="shared" si="0"/>
        <v>2.9403494999999999</v>
      </c>
      <c r="AE13" s="136">
        <f t="shared" si="0"/>
        <v>2.9403494999999999</v>
      </c>
      <c r="AF13" s="139"/>
      <c r="AG13" s="138">
        <v>4</v>
      </c>
      <c r="AH13" s="23"/>
      <c r="AI13" s="23">
        <f>T13*Invoer!E$8</f>
        <v>1.7642096999999999</v>
      </c>
      <c r="AJ13" s="23">
        <f>U13*Invoer!F$8</f>
        <v>1.7642096999999999</v>
      </c>
      <c r="AK13" s="23">
        <f>V13*Invoer!G$8</f>
        <v>1.7642096999999999</v>
      </c>
      <c r="AL13" s="23">
        <f>W13*Invoer!H$8</f>
        <v>1.7642096999999999</v>
      </c>
      <c r="AM13" s="23">
        <f>X13*Invoer!I$8</f>
        <v>1.7642096999999999</v>
      </c>
      <c r="AN13" s="23">
        <f>Y13*Invoer!J$8</f>
        <v>1.7642096999999999</v>
      </c>
      <c r="AO13" s="23">
        <f>Z13*Invoer!K$8</f>
        <v>1.7642096999999999</v>
      </c>
      <c r="AP13" s="23">
        <f>AA13*Invoer!L$8</f>
        <v>1.7642096999999999</v>
      </c>
      <c r="AQ13" s="23">
        <f>AB13*Invoer!M$8</f>
        <v>1.7642096999999999</v>
      </c>
      <c r="AR13" s="23">
        <f>AC13*Invoer!N$8</f>
        <v>1.7642096999999999</v>
      </c>
      <c r="AS13" s="23">
        <f>AD13*Invoer!O$8</f>
        <v>1.7642096999999999</v>
      </c>
      <c r="AT13" s="23">
        <f>AE13*Invoer!P$8</f>
        <v>1.7642096999999999</v>
      </c>
      <c r="AU13" s="22"/>
      <c r="AV13" s="22">
        <f>Invoer!E$6</f>
        <v>1</v>
      </c>
      <c r="AW13" s="22">
        <f>Invoer!F$6</f>
        <v>1</v>
      </c>
      <c r="AX13" s="22">
        <f>Invoer!G$6</f>
        <v>1</v>
      </c>
      <c r="AY13" s="22">
        <f>Invoer!H$6</f>
        <v>1</v>
      </c>
      <c r="AZ13" s="22">
        <f>Invoer!I$6</f>
        <v>1</v>
      </c>
      <c r="BA13" s="22">
        <f>Invoer!J$6</f>
        <v>1</v>
      </c>
      <c r="BB13" s="22">
        <f>Invoer!K$6</f>
        <v>1</v>
      </c>
      <c r="BC13" s="22">
        <f>Invoer!L$6</f>
        <v>1</v>
      </c>
      <c r="BD13" s="22">
        <f>Invoer!M$6</f>
        <v>1</v>
      </c>
      <c r="BE13" s="22">
        <f>Invoer!N$6</f>
        <v>1</v>
      </c>
      <c r="BF13" s="22">
        <f>Invoer!O$6</f>
        <v>1</v>
      </c>
      <c r="BG13" s="22">
        <f>Invoer!P$6</f>
        <v>1</v>
      </c>
      <c r="BH13" s="8"/>
      <c r="BI13" s="8">
        <f>Invoer!B$5</f>
        <v>0.75</v>
      </c>
      <c r="BJ13" s="63">
        <f>G13*$F13*$BI13*Invoer!E$10</f>
        <v>0</v>
      </c>
      <c r="BK13" s="63">
        <f>H13*$F13*$BI13*Invoer!F$10</f>
        <v>0</v>
      </c>
      <c r="BL13" s="63">
        <f>I13*$F13*$BI13*Invoer!G$10</f>
        <v>0</v>
      </c>
      <c r="BM13" s="63">
        <f>J13*$F13*$BI13*Invoer!H$10</f>
        <v>0</v>
      </c>
      <c r="BN13" s="63">
        <f>K13*$F13*$BI13*Invoer!I$10</f>
        <v>0</v>
      </c>
      <c r="BO13" s="63">
        <f>L13*$F13*$BI13*Invoer!J$10</f>
        <v>0</v>
      </c>
      <c r="BP13" s="63">
        <f>M13*$F13*$BI13*Invoer!K$10</f>
        <v>0</v>
      </c>
      <c r="BQ13" s="63">
        <f>N13*$F13*$BI13*Invoer!L$10</f>
        <v>0</v>
      </c>
      <c r="BR13" s="63">
        <f>O13*$F13*$BI13*Invoer!M$10</f>
        <v>0</v>
      </c>
      <c r="BS13" s="63">
        <f>P13*$F13*$BI13*Invoer!N$10</f>
        <v>0</v>
      </c>
      <c r="BT13" s="63">
        <f>Q13*$F13*$BI13*Invoer!O$10</f>
        <v>0</v>
      </c>
      <c r="BU13" s="63">
        <f>R13*$F13*$BI13*Invoer!P$10</f>
        <v>0</v>
      </c>
      <c r="BV13" s="7"/>
      <c r="BW13" s="7">
        <f>((BJ13*AV13)*(T13*Invoer!E$7))+BJ13*(100%-AV13)*AI13</f>
        <v>0</v>
      </c>
      <c r="BX13" s="7">
        <f>((BK13*AW13)*(U13*Invoer!F$7))+BK13*(100%-AW13)*AJ13</f>
        <v>0</v>
      </c>
      <c r="BY13" s="7">
        <f>((BL13*AX13)*(V13*Invoer!G$7))+BL13*(100%-AX13)*AK13</f>
        <v>0</v>
      </c>
      <c r="BZ13" s="7">
        <f>((BM13*AY13)*(W13*Invoer!H$7))+BM13*(100%-AY13)*AL13</f>
        <v>0</v>
      </c>
      <c r="CA13" s="7">
        <f>((BN13*AZ13)*(X13*Invoer!I$7))+BN13*(100%-AZ13)*AM13</f>
        <v>0</v>
      </c>
      <c r="CB13" s="7">
        <f>((BO13*BA13)*(Y13*Invoer!J$7))+BO13*(100%-BA13)*AN13</f>
        <v>0</v>
      </c>
      <c r="CC13" s="7">
        <f>((BP13*BB13)*(Z13*Invoer!K$7))+BP13*(100%-BB13)*AO13</f>
        <v>0</v>
      </c>
      <c r="CD13" s="7">
        <f>((BQ13*BC13)*(AA13*Invoer!L$7))+BQ13*(100%-BC13)*AP13</f>
        <v>0</v>
      </c>
      <c r="CE13" s="7">
        <f>((BR13*BD13)*(AB13*Invoer!M$7))+BR13*(100%-BD13)*AQ13</f>
        <v>0</v>
      </c>
      <c r="CF13" s="7">
        <f>((BS13*BE13)*(AC13*Invoer!N$7))+BS13*(100%-BE13)*AR13</f>
        <v>0</v>
      </c>
      <c r="CG13" s="7">
        <f>((BT13*BF13)*(AD13*Invoer!O$7))+BT13*(100%-BF13)*AS13</f>
        <v>0</v>
      </c>
      <c r="CH13" s="7">
        <f>((BU13*BG13)*(AE13*Invoer!P$7))+BU13*(100%-BG13)*AT13</f>
        <v>0</v>
      </c>
      <c r="CI13" s="7"/>
      <c r="CJ13" s="145">
        <f t="shared" si="1"/>
        <v>0</v>
      </c>
      <c r="CK13" s="145">
        <f t="shared" si="2"/>
        <v>0</v>
      </c>
      <c r="CL13" s="145">
        <f t="shared" si="4"/>
        <v>0</v>
      </c>
      <c r="CM13" s="145">
        <f t="shared" si="5"/>
        <v>0</v>
      </c>
      <c r="CN13" s="145">
        <f t="shared" si="6"/>
        <v>0</v>
      </c>
      <c r="CO13" s="145">
        <f t="shared" si="7"/>
        <v>0</v>
      </c>
      <c r="CP13" s="145">
        <f t="shared" si="8"/>
        <v>0</v>
      </c>
      <c r="CQ13" s="145">
        <f t="shared" si="9"/>
        <v>0</v>
      </c>
      <c r="CR13" s="145">
        <f t="shared" si="10"/>
        <v>0</v>
      </c>
      <c r="CS13" s="145">
        <f t="shared" si="11"/>
        <v>0</v>
      </c>
      <c r="CT13" s="145">
        <f t="shared" si="12"/>
        <v>0</v>
      </c>
      <c r="CU13" s="145">
        <f t="shared" si="13"/>
        <v>0</v>
      </c>
    </row>
    <row r="14" spans="1:99">
      <c r="A14" s="253" t="s">
        <v>462</v>
      </c>
      <c r="B14" s="251"/>
      <c r="C14" s="251" t="s">
        <v>597</v>
      </c>
      <c r="D14" s="252" t="s">
        <v>617</v>
      </c>
      <c r="E14" s="148" t="s">
        <v>643</v>
      </c>
      <c r="F14" s="206">
        <v>0</v>
      </c>
      <c r="G14" s="207">
        <v>0.1</v>
      </c>
      <c r="H14" s="207">
        <v>0.1</v>
      </c>
      <c r="I14" s="207">
        <v>0.1</v>
      </c>
      <c r="J14" s="207">
        <v>0.1</v>
      </c>
      <c r="K14" s="207">
        <v>0.1</v>
      </c>
      <c r="L14" s="207">
        <v>0.1</v>
      </c>
      <c r="M14" s="207">
        <v>0.1</v>
      </c>
      <c r="N14" s="207">
        <v>0.1</v>
      </c>
      <c r="O14" s="207">
        <v>0.1</v>
      </c>
      <c r="P14" s="207">
        <v>0.1</v>
      </c>
      <c r="Q14" s="207">
        <v>0.1</v>
      </c>
      <c r="R14" s="207">
        <v>0.1</v>
      </c>
      <c r="S14" s="210"/>
      <c r="T14" s="212">
        <v>4.7004539999999997</v>
      </c>
      <c r="U14" s="136">
        <f t="shared" si="0"/>
        <v>4.7004539999999997</v>
      </c>
      <c r="V14" s="136">
        <f t="shared" si="0"/>
        <v>4.7004539999999997</v>
      </c>
      <c r="W14" s="136">
        <f t="shared" si="0"/>
        <v>4.7004539999999997</v>
      </c>
      <c r="X14" s="136">
        <f t="shared" si="0"/>
        <v>4.7004539999999997</v>
      </c>
      <c r="Y14" s="136">
        <f t="shared" si="0"/>
        <v>4.7004539999999997</v>
      </c>
      <c r="Z14" s="136">
        <f t="shared" si="0"/>
        <v>4.7004539999999997</v>
      </c>
      <c r="AA14" s="136">
        <f t="shared" si="0"/>
        <v>4.7004539999999997</v>
      </c>
      <c r="AB14" s="136">
        <f t="shared" si="0"/>
        <v>4.7004539999999997</v>
      </c>
      <c r="AC14" s="136">
        <f t="shared" si="0"/>
        <v>4.7004539999999997</v>
      </c>
      <c r="AD14" s="136">
        <f t="shared" si="0"/>
        <v>4.7004539999999997</v>
      </c>
      <c r="AE14" s="136">
        <f t="shared" si="0"/>
        <v>4.7004539999999997</v>
      </c>
      <c r="AF14" s="139"/>
      <c r="AG14" s="138">
        <v>4</v>
      </c>
      <c r="AI14" s="23">
        <f>T14*Invoer!E$8</f>
        <v>2.8202723999999999</v>
      </c>
      <c r="AJ14" s="23">
        <f>U14*Invoer!F$8</f>
        <v>2.8202723999999999</v>
      </c>
      <c r="AK14" s="23">
        <f>V14*Invoer!G$8</f>
        <v>2.8202723999999999</v>
      </c>
      <c r="AL14" s="23">
        <f>W14*Invoer!H$8</f>
        <v>2.8202723999999999</v>
      </c>
      <c r="AM14" s="23">
        <f>X14*Invoer!I$8</f>
        <v>2.8202723999999999</v>
      </c>
      <c r="AN14" s="23">
        <f>Y14*Invoer!J$8</f>
        <v>2.8202723999999999</v>
      </c>
      <c r="AO14" s="23">
        <f>Z14*Invoer!K$8</f>
        <v>2.8202723999999999</v>
      </c>
      <c r="AP14" s="23">
        <f>AA14*Invoer!L$8</f>
        <v>2.8202723999999999</v>
      </c>
      <c r="AQ14" s="23">
        <f>AB14*Invoer!M$8</f>
        <v>2.8202723999999999</v>
      </c>
      <c r="AR14" s="23">
        <f>AC14*Invoer!N$8</f>
        <v>2.8202723999999999</v>
      </c>
      <c r="AS14" s="23">
        <f>AD14*Invoer!O$8</f>
        <v>2.8202723999999999</v>
      </c>
      <c r="AT14" s="23">
        <f>AE14*Invoer!P$8</f>
        <v>2.8202723999999999</v>
      </c>
      <c r="AV14" s="22">
        <f>Invoer!E$6</f>
        <v>1</v>
      </c>
      <c r="AW14" s="22">
        <f>Invoer!F$6</f>
        <v>1</v>
      </c>
      <c r="AX14" s="22">
        <f>Invoer!G$6</f>
        <v>1</v>
      </c>
      <c r="AY14" s="22">
        <f>Invoer!H$6</f>
        <v>1</v>
      </c>
      <c r="AZ14" s="22">
        <f>Invoer!I$6</f>
        <v>1</v>
      </c>
      <c r="BA14" s="22">
        <f>Invoer!J$6</f>
        <v>1</v>
      </c>
      <c r="BB14" s="22">
        <f>Invoer!K$6</f>
        <v>1</v>
      </c>
      <c r="BC14" s="22">
        <f>Invoer!L$6</f>
        <v>1</v>
      </c>
      <c r="BD14" s="22">
        <f>Invoer!M$6</f>
        <v>1</v>
      </c>
      <c r="BE14" s="22">
        <f>Invoer!N$6</f>
        <v>1</v>
      </c>
      <c r="BF14" s="22">
        <f>Invoer!O$6</f>
        <v>1</v>
      </c>
      <c r="BG14" s="22">
        <f>Invoer!P$6</f>
        <v>1</v>
      </c>
      <c r="BI14" s="8">
        <f>Invoer!B$5</f>
        <v>0.75</v>
      </c>
      <c r="BJ14" s="63">
        <f>G14*$F14*$BI14*Invoer!E$10</f>
        <v>0</v>
      </c>
      <c r="BK14" s="63">
        <f>H14*$F14*$BI14*Invoer!F$10</f>
        <v>0</v>
      </c>
      <c r="BL14" s="63">
        <f>I14*$F14*$BI14*Invoer!G$10</f>
        <v>0</v>
      </c>
      <c r="BM14" s="63">
        <f>J14*$F14*$BI14*Invoer!H$10</f>
        <v>0</v>
      </c>
      <c r="BN14" s="63">
        <f>K14*$F14*$BI14*Invoer!I$10</f>
        <v>0</v>
      </c>
      <c r="BO14" s="63">
        <f>L14*$F14*$BI14*Invoer!J$10</f>
        <v>0</v>
      </c>
      <c r="BP14" s="63">
        <f>M14*$F14*$BI14*Invoer!K$10</f>
        <v>0</v>
      </c>
      <c r="BQ14" s="63">
        <f>N14*$F14*$BI14*Invoer!L$10</f>
        <v>0</v>
      </c>
      <c r="BR14" s="63">
        <f>O14*$F14*$BI14*Invoer!M$10</f>
        <v>0</v>
      </c>
      <c r="BS14" s="63">
        <f>P14*$F14*$BI14*Invoer!N$10</f>
        <v>0</v>
      </c>
      <c r="BT14" s="63">
        <f>Q14*$F14*$BI14*Invoer!O$10</f>
        <v>0</v>
      </c>
      <c r="BU14" s="63">
        <f>R14*$F14*$BI14*Invoer!P$10</f>
        <v>0</v>
      </c>
      <c r="BW14" s="7">
        <f>((BJ14*AV14)*(T14*Invoer!E$7))+BJ14*(100%-AV14)*AI14</f>
        <v>0</v>
      </c>
      <c r="BX14" s="7">
        <f>((BK14*AW14)*(U14*Invoer!F$7))+BK14*(100%-AW14)*AJ14</f>
        <v>0</v>
      </c>
      <c r="BY14" s="7">
        <f>((BL14*AX14)*(V14*Invoer!G$7))+BL14*(100%-AX14)*AK14</f>
        <v>0</v>
      </c>
      <c r="BZ14" s="7">
        <f>((BM14*AY14)*(W14*Invoer!H$7))+BM14*(100%-AY14)*AL14</f>
        <v>0</v>
      </c>
      <c r="CA14" s="7">
        <f>((BN14*AZ14)*(X14*Invoer!I$7))+BN14*(100%-AZ14)*AM14</f>
        <v>0</v>
      </c>
      <c r="CB14" s="7">
        <f>((BO14*BA14)*(Y14*Invoer!J$7))+BO14*(100%-BA14)*AN14</f>
        <v>0</v>
      </c>
      <c r="CC14" s="7">
        <f>((BP14*BB14)*(Z14*Invoer!K$7))+BP14*(100%-BB14)*AO14</f>
        <v>0</v>
      </c>
      <c r="CD14" s="7">
        <f>((BQ14*BC14)*(AA14*Invoer!L$7))+BQ14*(100%-BC14)*AP14</f>
        <v>0</v>
      </c>
      <c r="CE14" s="7">
        <f>((BR14*BD14)*(AB14*Invoer!M$7))+BR14*(100%-BD14)*AQ14</f>
        <v>0</v>
      </c>
      <c r="CF14" s="7">
        <f>((BS14*BE14)*(AC14*Invoer!N$7))+BS14*(100%-BE14)*AR14</f>
        <v>0</v>
      </c>
      <c r="CG14" s="7">
        <f>((BT14*BF14)*(AD14*Invoer!O$7))+BT14*(100%-BF14)*AS14</f>
        <v>0</v>
      </c>
      <c r="CH14" s="7">
        <f>((BU14*BG14)*(AE14*Invoer!P$7))+BU14*(100%-BG14)*AT14</f>
        <v>0</v>
      </c>
      <c r="CJ14" s="145">
        <f t="shared" si="1"/>
        <v>0</v>
      </c>
      <c r="CK14" s="145">
        <f t="shared" si="2"/>
        <v>0</v>
      </c>
      <c r="CL14" s="145">
        <f t="shared" si="4"/>
        <v>0</v>
      </c>
      <c r="CM14" s="145">
        <f t="shared" si="5"/>
        <v>0</v>
      </c>
      <c r="CN14" s="145">
        <f t="shared" si="6"/>
        <v>0</v>
      </c>
      <c r="CO14" s="145">
        <f t="shared" si="7"/>
        <v>0</v>
      </c>
      <c r="CP14" s="145">
        <f t="shared" si="8"/>
        <v>0</v>
      </c>
      <c r="CQ14" s="145">
        <f t="shared" si="9"/>
        <v>0</v>
      </c>
      <c r="CR14" s="145">
        <f t="shared" si="10"/>
        <v>0</v>
      </c>
      <c r="CS14" s="145">
        <f t="shared" si="11"/>
        <v>0</v>
      </c>
      <c r="CT14" s="145">
        <f t="shared" si="12"/>
        <v>0</v>
      </c>
      <c r="CU14" s="145">
        <f t="shared" si="13"/>
        <v>0</v>
      </c>
    </row>
    <row r="15" spans="1:99">
      <c r="A15" s="250" t="s">
        <v>446</v>
      </c>
      <c r="B15" s="251"/>
      <c r="C15" s="251" t="s">
        <v>596</v>
      </c>
      <c r="D15" s="252" t="s">
        <v>103</v>
      </c>
      <c r="E15" s="148" t="s">
        <v>616</v>
      </c>
      <c r="F15" s="206">
        <v>0</v>
      </c>
      <c r="G15" s="207">
        <v>0.05</v>
      </c>
      <c r="H15" s="207">
        <v>0.05</v>
      </c>
      <c r="I15" s="207">
        <v>0.05</v>
      </c>
      <c r="J15" s="207">
        <v>0.05</v>
      </c>
      <c r="K15" s="207">
        <v>0.05</v>
      </c>
      <c r="L15" s="207">
        <v>0.05</v>
      </c>
      <c r="M15" s="207">
        <v>0.05</v>
      </c>
      <c r="N15" s="207">
        <v>0.05</v>
      </c>
      <c r="O15" s="207">
        <v>0.05</v>
      </c>
      <c r="P15" s="207">
        <v>0.05</v>
      </c>
      <c r="Q15" s="207">
        <v>0.05</v>
      </c>
      <c r="R15" s="207">
        <v>0.05</v>
      </c>
      <c r="S15" s="210"/>
      <c r="T15" s="212">
        <v>60</v>
      </c>
      <c r="U15" s="136">
        <f t="shared" si="0"/>
        <v>60</v>
      </c>
      <c r="V15" s="136">
        <f t="shared" si="0"/>
        <v>60</v>
      </c>
      <c r="W15" s="136">
        <f t="shared" si="0"/>
        <v>60</v>
      </c>
      <c r="X15" s="136">
        <f t="shared" si="0"/>
        <v>60</v>
      </c>
      <c r="Y15" s="136">
        <f t="shared" si="0"/>
        <v>60</v>
      </c>
      <c r="Z15" s="136">
        <f t="shared" si="0"/>
        <v>60</v>
      </c>
      <c r="AA15" s="136">
        <f t="shared" si="0"/>
        <v>60</v>
      </c>
      <c r="AB15" s="136">
        <f t="shared" si="0"/>
        <v>60</v>
      </c>
      <c r="AC15" s="136">
        <f t="shared" si="0"/>
        <v>60</v>
      </c>
      <c r="AD15" s="136">
        <f t="shared" si="0"/>
        <v>60</v>
      </c>
      <c r="AE15" s="136">
        <f t="shared" si="0"/>
        <v>60</v>
      </c>
      <c r="AF15" s="139"/>
      <c r="AG15" s="138">
        <v>4</v>
      </c>
      <c r="AI15" s="23">
        <f>T15*Invoer!E$8</f>
        <v>36</v>
      </c>
      <c r="AJ15" s="23">
        <f>U15*Invoer!F$8</f>
        <v>36</v>
      </c>
      <c r="AK15" s="23">
        <f>V15*Invoer!G$8</f>
        <v>36</v>
      </c>
      <c r="AL15" s="23">
        <f>W15*Invoer!H$8</f>
        <v>36</v>
      </c>
      <c r="AM15" s="23">
        <f>X15*Invoer!I$8</f>
        <v>36</v>
      </c>
      <c r="AN15" s="23">
        <f>Y15*Invoer!J$8</f>
        <v>36</v>
      </c>
      <c r="AO15" s="23">
        <f>Z15*Invoer!K$8</f>
        <v>36</v>
      </c>
      <c r="AP15" s="23">
        <f>AA15*Invoer!L$8</f>
        <v>36</v>
      </c>
      <c r="AQ15" s="23">
        <f>AB15*Invoer!M$8</f>
        <v>36</v>
      </c>
      <c r="AR15" s="23">
        <f>AC15*Invoer!N$8</f>
        <v>36</v>
      </c>
      <c r="AS15" s="23">
        <f>AD15*Invoer!O$8</f>
        <v>36</v>
      </c>
      <c r="AT15" s="23">
        <f>AE15*Invoer!P$8</f>
        <v>36</v>
      </c>
      <c r="AV15" s="22">
        <f>Invoer!E$6</f>
        <v>1</v>
      </c>
      <c r="AW15" s="22">
        <f>Invoer!F$6</f>
        <v>1</v>
      </c>
      <c r="AX15" s="22">
        <f>Invoer!G$6</f>
        <v>1</v>
      </c>
      <c r="AY15" s="22">
        <f>Invoer!H$6</f>
        <v>1</v>
      </c>
      <c r="AZ15" s="22">
        <f>Invoer!I$6</f>
        <v>1</v>
      </c>
      <c r="BA15" s="22">
        <f>Invoer!J$6</f>
        <v>1</v>
      </c>
      <c r="BB15" s="22">
        <f>Invoer!K$6</f>
        <v>1</v>
      </c>
      <c r="BC15" s="22">
        <f>Invoer!L$6</f>
        <v>1</v>
      </c>
      <c r="BD15" s="22">
        <f>Invoer!M$6</f>
        <v>1</v>
      </c>
      <c r="BE15" s="22">
        <f>Invoer!N$6</f>
        <v>1</v>
      </c>
      <c r="BF15" s="22">
        <f>Invoer!O$6</f>
        <v>1</v>
      </c>
      <c r="BG15" s="22">
        <f>Invoer!P$6</f>
        <v>1</v>
      </c>
      <c r="BI15" s="8">
        <f>Invoer!B$5</f>
        <v>0.75</v>
      </c>
      <c r="BJ15" s="63">
        <f>G15*$F15*$BI15*Invoer!E$10</f>
        <v>0</v>
      </c>
      <c r="BK15" s="63">
        <f>H15*$F15*$BI15*Invoer!F$10</f>
        <v>0</v>
      </c>
      <c r="BL15" s="63">
        <f>I15*$F15*$BI15*Invoer!G$10</f>
        <v>0</v>
      </c>
      <c r="BM15" s="63">
        <f>J15*$F15*$BI15*Invoer!H$10</f>
        <v>0</v>
      </c>
      <c r="BN15" s="63">
        <f>K15*$F15*$BI15*Invoer!I$10</f>
        <v>0</v>
      </c>
      <c r="BO15" s="63">
        <f>L15*$F15*$BI15*Invoer!J$10</f>
        <v>0</v>
      </c>
      <c r="BP15" s="63">
        <f>M15*$F15*$BI15*Invoer!K$10</f>
        <v>0</v>
      </c>
      <c r="BQ15" s="63">
        <f>N15*$F15*$BI15*Invoer!L$10</f>
        <v>0</v>
      </c>
      <c r="BR15" s="63">
        <f>O15*$F15*$BI15*Invoer!M$10</f>
        <v>0</v>
      </c>
      <c r="BS15" s="63">
        <f>P15*$F15*$BI15*Invoer!N$10</f>
        <v>0</v>
      </c>
      <c r="BT15" s="63">
        <f>Q15*$F15*$BI15*Invoer!O$10</f>
        <v>0</v>
      </c>
      <c r="BU15" s="63">
        <f>R15*$F15*$BI15*Invoer!P$10</f>
        <v>0</v>
      </c>
      <c r="BW15" s="7">
        <f>((BJ15*AV15)*(T15*Invoer!E$7))+BJ15*(100%-AV15)*AI15</f>
        <v>0</v>
      </c>
      <c r="BX15" s="7">
        <f>((BK15*AW15)*(U15*Invoer!F$7))+BK15*(100%-AW15)*AJ15</f>
        <v>0</v>
      </c>
      <c r="BY15" s="7">
        <f>((BL15*AX15)*(V15*Invoer!G$7))+BL15*(100%-AX15)*AK15</f>
        <v>0</v>
      </c>
      <c r="BZ15" s="7">
        <f>((BM15*AY15)*(W15*Invoer!H$7))+BM15*(100%-AY15)*AL15</f>
        <v>0</v>
      </c>
      <c r="CA15" s="7">
        <f>((BN15*AZ15)*(X15*Invoer!I$7))+BN15*(100%-AZ15)*AM15</f>
        <v>0</v>
      </c>
      <c r="CB15" s="7">
        <f>((BO15*BA15)*(Y15*Invoer!J$7))+BO15*(100%-BA15)*AN15</f>
        <v>0</v>
      </c>
      <c r="CC15" s="7">
        <f>((BP15*BB15)*(Z15*Invoer!K$7))+BP15*(100%-BB15)*AO15</f>
        <v>0</v>
      </c>
      <c r="CD15" s="7">
        <f>((BQ15*BC15)*(AA15*Invoer!L$7))+BQ15*(100%-BC15)*AP15</f>
        <v>0</v>
      </c>
      <c r="CE15" s="7">
        <f>((BR15*BD15)*(AB15*Invoer!M$7))+BR15*(100%-BD15)*AQ15</f>
        <v>0</v>
      </c>
      <c r="CF15" s="7">
        <f>((BS15*BE15)*(AC15*Invoer!N$7))+BS15*(100%-BE15)*AR15</f>
        <v>0</v>
      </c>
      <c r="CG15" s="7">
        <f>((BT15*BF15)*(AD15*Invoer!O$7))+BT15*(100%-BF15)*AS15</f>
        <v>0</v>
      </c>
      <c r="CH15" s="7">
        <f>((BU15*BG15)*(AE15*Invoer!P$7))+BU15*(100%-BG15)*AT15</f>
        <v>0</v>
      </c>
      <c r="CJ15" s="145">
        <f t="shared" si="1"/>
        <v>0</v>
      </c>
      <c r="CK15" s="145">
        <f t="shared" si="2"/>
        <v>0</v>
      </c>
      <c r="CL15" s="145">
        <f t="shared" si="4"/>
        <v>0</v>
      </c>
      <c r="CM15" s="145">
        <f t="shared" si="5"/>
        <v>0</v>
      </c>
      <c r="CN15" s="145">
        <f t="shared" si="6"/>
        <v>0</v>
      </c>
      <c r="CO15" s="145">
        <f t="shared" si="7"/>
        <v>0</v>
      </c>
      <c r="CP15" s="145">
        <f t="shared" si="8"/>
        <v>0</v>
      </c>
      <c r="CQ15" s="145">
        <f t="shared" si="9"/>
        <v>0</v>
      </c>
      <c r="CR15" s="145">
        <f t="shared" si="10"/>
        <v>0</v>
      </c>
      <c r="CS15" s="145">
        <f t="shared" si="11"/>
        <v>0</v>
      </c>
      <c r="CT15" s="145">
        <f t="shared" si="12"/>
        <v>0</v>
      </c>
      <c r="CU15" s="145">
        <f t="shared" si="13"/>
        <v>0</v>
      </c>
    </row>
    <row r="16" spans="1:99">
      <c r="A16" s="245" t="s">
        <v>397</v>
      </c>
      <c r="B16" s="248"/>
      <c r="C16" s="246" t="s">
        <v>474</v>
      </c>
      <c r="D16" s="244" t="s">
        <v>122</v>
      </c>
      <c r="E16" s="148" t="s">
        <v>643</v>
      </c>
      <c r="F16" s="206">
        <v>0</v>
      </c>
      <c r="G16" s="207">
        <v>0</v>
      </c>
      <c r="H16" s="207">
        <v>1</v>
      </c>
      <c r="I16" s="207">
        <v>2.9850746268656714</v>
      </c>
      <c r="J16" s="207">
        <v>7.3800738007380078</v>
      </c>
      <c r="K16" s="207">
        <v>13.218770654329148</v>
      </c>
      <c r="L16" s="207">
        <v>17.332524482190831</v>
      </c>
      <c r="M16" s="207">
        <v>19.117351864419739</v>
      </c>
      <c r="N16" s="207">
        <v>19.726764583750469</v>
      </c>
      <c r="O16" s="207">
        <v>19.917237901348525</v>
      </c>
      <c r="P16" s="207">
        <v>19.975099241037114</v>
      </c>
      <c r="Q16" s="207">
        <v>19.997868796054568</v>
      </c>
      <c r="R16" s="207">
        <v>19.999994819684694</v>
      </c>
      <c r="S16" s="210"/>
      <c r="T16" s="209">
        <v>6.5</v>
      </c>
      <c r="U16" s="136">
        <f t="shared" ref="U16:AE25" si="14">$T16</f>
        <v>6.5</v>
      </c>
      <c r="V16" s="136">
        <f t="shared" si="14"/>
        <v>6.5</v>
      </c>
      <c r="W16" s="136">
        <f t="shared" si="14"/>
        <v>6.5</v>
      </c>
      <c r="X16" s="136">
        <f t="shared" si="14"/>
        <v>6.5</v>
      </c>
      <c r="Y16" s="136">
        <f t="shared" si="14"/>
        <v>6.5</v>
      </c>
      <c r="Z16" s="136">
        <f t="shared" si="14"/>
        <v>6.5</v>
      </c>
      <c r="AA16" s="136">
        <f t="shared" si="14"/>
        <v>6.5</v>
      </c>
      <c r="AB16" s="136">
        <f t="shared" si="14"/>
        <v>6.5</v>
      </c>
      <c r="AC16" s="136">
        <f t="shared" si="14"/>
        <v>6.5</v>
      </c>
      <c r="AD16" s="136">
        <f t="shared" si="14"/>
        <v>6.5</v>
      </c>
      <c r="AE16" s="136">
        <f t="shared" si="14"/>
        <v>6.5</v>
      </c>
      <c r="AF16" s="139"/>
      <c r="AG16" s="138">
        <v>4</v>
      </c>
      <c r="AI16" s="23">
        <f>T16*Invoer!E$8</f>
        <v>3.9</v>
      </c>
      <c r="AJ16" s="23">
        <f>U16*Invoer!F$8</f>
        <v>3.9</v>
      </c>
      <c r="AK16" s="23">
        <f>V16*Invoer!G$8</f>
        <v>3.9</v>
      </c>
      <c r="AL16" s="23">
        <f>W16*Invoer!H$8</f>
        <v>3.9</v>
      </c>
      <c r="AM16" s="23">
        <f>X16*Invoer!I$8</f>
        <v>3.9</v>
      </c>
      <c r="AN16" s="23">
        <f>Y16*Invoer!J$8</f>
        <v>3.9</v>
      </c>
      <c r="AO16" s="23">
        <f>Z16*Invoer!K$8</f>
        <v>3.9</v>
      </c>
      <c r="AP16" s="23">
        <f>AA16*Invoer!L$8</f>
        <v>3.9</v>
      </c>
      <c r="AQ16" s="23">
        <f>AB16*Invoer!M$8</f>
        <v>3.9</v>
      </c>
      <c r="AR16" s="23">
        <f>AC16*Invoer!N$8</f>
        <v>3.9</v>
      </c>
      <c r="AS16" s="23">
        <f>AD16*Invoer!O$8</f>
        <v>3.9</v>
      </c>
      <c r="AT16" s="23">
        <f>AE16*Invoer!P$8</f>
        <v>3.9</v>
      </c>
      <c r="AV16" s="22">
        <f>Invoer!E$6</f>
        <v>1</v>
      </c>
      <c r="AW16" s="22">
        <f>Invoer!F$6</f>
        <v>1</v>
      </c>
      <c r="AX16" s="22">
        <f>Invoer!G$6</f>
        <v>1</v>
      </c>
      <c r="AY16" s="22">
        <f>Invoer!H$6</f>
        <v>1</v>
      </c>
      <c r="AZ16" s="22">
        <f>Invoer!I$6</f>
        <v>1</v>
      </c>
      <c r="BA16" s="22">
        <f>Invoer!J$6</f>
        <v>1</v>
      </c>
      <c r="BB16" s="22">
        <f>Invoer!K$6</f>
        <v>1</v>
      </c>
      <c r="BC16" s="22">
        <f>Invoer!L$6</f>
        <v>1</v>
      </c>
      <c r="BD16" s="22">
        <f>Invoer!M$6</f>
        <v>1</v>
      </c>
      <c r="BE16" s="22">
        <f>Invoer!N$6</f>
        <v>1</v>
      </c>
      <c r="BF16" s="22">
        <f>Invoer!O$6</f>
        <v>1</v>
      </c>
      <c r="BG16" s="22">
        <f>Invoer!P$6</f>
        <v>1</v>
      </c>
      <c r="BI16" s="8">
        <f>Invoer!B$5</f>
        <v>0.75</v>
      </c>
      <c r="BJ16" s="63">
        <f>G16*$F16*$BI16*Invoer!E$10</f>
        <v>0</v>
      </c>
      <c r="BK16" s="63">
        <f>H16*$F16*$BI16*Invoer!F$10</f>
        <v>0</v>
      </c>
      <c r="BL16" s="63">
        <f>I16*$F16*$BI16*Invoer!G$10</f>
        <v>0</v>
      </c>
      <c r="BM16" s="63">
        <f>J16*$F16*$BI16*Invoer!H$10</f>
        <v>0</v>
      </c>
      <c r="BN16" s="63">
        <f>K16*$F16*$BI16*Invoer!I$10</f>
        <v>0</v>
      </c>
      <c r="BO16" s="63">
        <f>L16*$F16*$BI16*Invoer!J$10</f>
        <v>0</v>
      </c>
      <c r="BP16" s="63">
        <f>M16*$F16*$BI16*Invoer!K$10</f>
        <v>0</v>
      </c>
      <c r="BQ16" s="63">
        <f>N16*$F16*$BI16*Invoer!L$10</f>
        <v>0</v>
      </c>
      <c r="BR16" s="63">
        <f>O16*$F16*$BI16*Invoer!M$10</f>
        <v>0</v>
      </c>
      <c r="BS16" s="63">
        <f>P16*$F16*$BI16*Invoer!N$10</f>
        <v>0</v>
      </c>
      <c r="BT16" s="63">
        <f>Q16*$F16*$BI16*Invoer!O$10</f>
        <v>0</v>
      </c>
      <c r="BU16" s="63">
        <f>R16*$F16*$BI16*Invoer!P$10</f>
        <v>0</v>
      </c>
      <c r="BW16" s="7">
        <f>((BJ16*AV16)*(T16*Invoer!E$7))+BJ16*(100%-AV16)*AI16</f>
        <v>0</v>
      </c>
      <c r="BX16" s="7">
        <f>((BK16*AW16)*(U16*Invoer!F$7))+BK16*(100%-AW16)*AJ16</f>
        <v>0</v>
      </c>
      <c r="BY16" s="7">
        <f>((BL16*AX16)*(V16*Invoer!G$7))+BL16*(100%-AX16)*AK16</f>
        <v>0</v>
      </c>
      <c r="BZ16" s="7">
        <f>((BM16*AY16)*(W16*Invoer!H$7))+BM16*(100%-AY16)*AL16</f>
        <v>0</v>
      </c>
      <c r="CA16" s="7">
        <f>((BN16*AZ16)*(X16*Invoer!I$7))+BN16*(100%-AZ16)*AM16</f>
        <v>0</v>
      </c>
      <c r="CB16" s="7">
        <f>((BO16*BA16)*(Y16*Invoer!J$7))+BO16*(100%-BA16)*AN16</f>
        <v>0</v>
      </c>
      <c r="CC16" s="7">
        <f>((BP16*BB16)*(Z16*Invoer!K$7))+BP16*(100%-BB16)*AO16</f>
        <v>0</v>
      </c>
      <c r="CD16" s="7">
        <f>((BQ16*BC16)*(AA16*Invoer!L$7))+BQ16*(100%-BC16)*AP16</f>
        <v>0</v>
      </c>
      <c r="CE16" s="7">
        <f>((BR16*BD16)*(AB16*Invoer!M$7))+BR16*(100%-BD16)*AQ16</f>
        <v>0</v>
      </c>
      <c r="CF16" s="7">
        <f>((BS16*BE16)*(AC16*Invoer!N$7))+BS16*(100%-BE16)*AR16</f>
        <v>0</v>
      </c>
      <c r="CG16" s="7">
        <f>((BT16*BF16)*(AD16*Invoer!O$7))+BT16*(100%-BF16)*AS16</f>
        <v>0</v>
      </c>
      <c r="CH16" s="7">
        <f>((BU16*BG16)*(AE16*Invoer!P$7))+BU16*(100%-BG16)*AT16</f>
        <v>0</v>
      </c>
      <c r="CI16" s="7"/>
      <c r="CJ16" s="145">
        <f t="shared" si="1"/>
        <v>0</v>
      </c>
      <c r="CK16" s="145">
        <f t="shared" si="2"/>
        <v>0</v>
      </c>
      <c r="CL16" s="145">
        <f t="shared" si="4"/>
        <v>0</v>
      </c>
      <c r="CM16" s="145">
        <f t="shared" si="5"/>
        <v>0</v>
      </c>
      <c r="CN16" s="145">
        <f t="shared" si="6"/>
        <v>0</v>
      </c>
      <c r="CO16" s="145">
        <f t="shared" si="7"/>
        <v>0</v>
      </c>
      <c r="CP16" s="145">
        <f t="shared" si="8"/>
        <v>0</v>
      </c>
      <c r="CQ16" s="145">
        <f t="shared" si="9"/>
        <v>0</v>
      </c>
      <c r="CR16" s="145">
        <f t="shared" si="10"/>
        <v>0</v>
      </c>
      <c r="CS16" s="145">
        <f t="shared" si="11"/>
        <v>0</v>
      </c>
      <c r="CT16" s="145">
        <f t="shared" si="12"/>
        <v>0</v>
      </c>
      <c r="CU16" s="145">
        <f t="shared" si="13"/>
        <v>0</v>
      </c>
    </row>
    <row r="17" spans="1:99">
      <c r="A17" s="250" t="s">
        <v>594</v>
      </c>
      <c r="B17" s="251"/>
      <c r="C17" s="251" t="s">
        <v>595</v>
      </c>
      <c r="D17" s="252" t="s">
        <v>615</v>
      </c>
      <c r="E17" s="148" t="s">
        <v>616</v>
      </c>
      <c r="F17" s="206">
        <v>0</v>
      </c>
      <c r="G17" s="207">
        <v>0.05</v>
      </c>
      <c r="H17" s="207">
        <v>0.05</v>
      </c>
      <c r="I17" s="207">
        <v>0.05</v>
      </c>
      <c r="J17" s="207">
        <v>0.05</v>
      </c>
      <c r="K17" s="207">
        <v>0.05</v>
      </c>
      <c r="L17" s="207">
        <v>0.05</v>
      </c>
      <c r="M17" s="207">
        <v>0.05</v>
      </c>
      <c r="N17" s="207">
        <v>0.05</v>
      </c>
      <c r="O17" s="207">
        <v>0.05</v>
      </c>
      <c r="P17" s="207">
        <v>0.05</v>
      </c>
      <c r="Q17" s="207">
        <v>0.05</v>
      </c>
      <c r="R17" s="207">
        <v>0.05</v>
      </c>
      <c r="S17" s="210"/>
      <c r="T17" s="212">
        <v>60</v>
      </c>
      <c r="U17" s="136">
        <f t="shared" si="14"/>
        <v>60</v>
      </c>
      <c r="V17" s="136">
        <f t="shared" si="14"/>
        <v>60</v>
      </c>
      <c r="W17" s="136">
        <f t="shared" si="14"/>
        <v>60</v>
      </c>
      <c r="X17" s="136">
        <f t="shared" si="14"/>
        <v>60</v>
      </c>
      <c r="Y17" s="136">
        <f t="shared" si="14"/>
        <v>60</v>
      </c>
      <c r="Z17" s="136">
        <f t="shared" si="14"/>
        <v>60</v>
      </c>
      <c r="AA17" s="136">
        <f t="shared" si="14"/>
        <v>60</v>
      </c>
      <c r="AB17" s="136">
        <f t="shared" si="14"/>
        <v>60</v>
      </c>
      <c r="AC17" s="136">
        <f t="shared" si="14"/>
        <v>60</v>
      </c>
      <c r="AD17" s="136">
        <f t="shared" si="14"/>
        <v>60</v>
      </c>
      <c r="AE17" s="136">
        <f t="shared" si="14"/>
        <v>60</v>
      </c>
      <c r="AF17" s="139"/>
      <c r="AG17" s="138">
        <v>4</v>
      </c>
      <c r="AI17" s="23">
        <f>T17*Invoer!E$8</f>
        <v>36</v>
      </c>
      <c r="AJ17" s="23">
        <f>U17*Invoer!F$8</f>
        <v>36</v>
      </c>
      <c r="AK17" s="23">
        <f>V17*Invoer!G$8</f>
        <v>36</v>
      </c>
      <c r="AL17" s="23">
        <f>W17*Invoer!H$8</f>
        <v>36</v>
      </c>
      <c r="AM17" s="23">
        <f>X17*Invoer!I$8</f>
        <v>36</v>
      </c>
      <c r="AN17" s="23">
        <f>Y17*Invoer!J$8</f>
        <v>36</v>
      </c>
      <c r="AO17" s="23">
        <f>Z17*Invoer!K$8</f>
        <v>36</v>
      </c>
      <c r="AP17" s="23">
        <f>AA17*Invoer!L$8</f>
        <v>36</v>
      </c>
      <c r="AQ17" s="23">
        <f>AB17*Invoer!M$8</f>
        <v>36</v>
      </c>
      <c r="AR17" s="23">
        <f>AC17*Invoer!N$8</f>
        <v>36</v>
      </c>
      <c r="AS17" s="23">
        <f>AD17*Invoer!O$8</f>
        <v>36</v>
      </c>
      <c r="AT17" s="23">
        <f>AE17*Invoer!P$8</f>
        <v>36</v>
      </c>
      <c r="AU17" s="22"/>
      <c r="AV17" s="22">
        <f>Invoer!E$6</f>
        <v>1</v>
      </c>
      <c r="AW17" s="22">
        <f>Invoer!F$6</f>
        <v>1</v>
      </c>
      <c r="AX17" s="22">
        <f>Invoer!G$6</f>
        <v>1</v>
      </c>
      <c r="AY17" s="22">
        <f>Invoer!H$6</f>
        <v>1</v>
      </c>
      <c r="AZ17" s="22">
        <f>Invoer!I$6</f>
        <v>1</v>
      </c>
      <c r="BA17" s="22">
        <f>Invoer!J$6</f>
        <v>1</v>
      </c>
      <c r="BB17" s="22">
        <f>Invoer!K$6</f>
        <v>1</v>
      </c>
      <c r="BC17" s="22">
        <f>Invoer!L$6</f>
        <v>1</v>
      </c>
      <c r="BD17" s="22">
        <f>Invoer!M$6</f>
        <v>1</v>
      </c>
      <c r="BE17" s="22">
        <f>Invoer!N$6</f>
        <v>1</v>
      </c>
      <c r="BF17" s="22">
        <f>Invoer!O$6</f>
        <v>1</v>
      </c>
      <c r="BG17" s="22">
        <f>Invoer!P$6</f>
        <v>1</v>
      </c>
      <c r="BI17" s="8">
        <f>Invoer!B$5</f>
        <v>0.75</v>
      </c>
      <c r="BJ17" s="63">
        <f>G17*$F17*$BI17*Invoer!E$10</f>
        <v>0</v>
      </c>
      <c r="BK17" s="63">
        <f>H17*$F17*$BI17*Invoer!F$10</f>
        <v>0</v>
      </c>
      <c r="BL17" s="63">
        <f>I17*$F17*$BI17*Invoer!G$10</f>
        <v>0</v>
      </c>
      <c r="BM17" s="63">
        <f>J17*$F17*$BI17*Invoer!H$10</f>
        <v>0</v>
      </c>
      <c r="BN17" s="63">
        <f>K17*$F17*$BI17*Invoer!I$10</f>
        <v>0</v>
      </c>
      <c r="BO17" s="63">
        <f>L17*$F17*$BI17*Invoer!J$10</f>
        <v>0</v>
      </c>
      <c r="BP17" s="63">
        <f>M17*$F17*$BI17*Invoer!K$10</f>
        <v>0</v>
      </c>
      <c r="BQ17" s="63">
        <f>N17*$F17*$BI17*Invoer!L$10</f>
        <v>0</v>
      </c>
      <c r="BR17" s="63">
        <f>O17*$F17*$BI17*Invoer!M$10</f>
        <v>0</v>
      </c>
      <c r="BS17" s="63">
        <f>P17*$F17*$BI17*Invoer!N$10</f>
        <v>0</v>
      </c>
      <c r="BT17" s="63">
        <f>Q17*$F17*$BI17*Invoer!O$10</f>
        <v>0</v>
      </c>
      <c r="BU17" s="63">
        <f>R17*$F17*$BI17*Invoer!P$10</f>
        <v>0</v>
      </c>
      <c r="BW17" s="7">
        <f>((BJ17*AV17)*(T17*Invoer!E$7))+BJ17*(100%-AV17)*AI17</f>
        <v>0</v>
      </c>
      <c r="BX17" s="7">
        <f>((BK17*AW17)*(U17*Invoer!F$7))+BK17*(100%-AW17)*AJ17</f>
        <v>0</v>
      </c>
      <c r="BY17" s="7">
        <f>((BL17*AX17)*(V17*Invoer!G$7))+BL17*(100%-AX17)*AK17</f>
        <v>0</v>
      </c>
      <c r="BZ17" s="7">
        <f>((BM17*AY17)*(W17*Invoer!H$7))+BM17*(100%-AY17)*AL17</f>
        <v>0</v>
      </c>
      <c r="CA17" s="7">
        <f>((BN17*AZ17)*(X17*Invoer!I$7))+BN17*(100%-AZ17)*AM17</f>
        <v>0</v>
      </c>
      <c r="CB17" s="7">
        <f>((BO17*BA17)*(Y17*Invoer!J$7))+BO17*(100%-BA17)*AN17</f>
        <v>0</v>
      </c>
      <c r="CC17" s="7">
        <f>((BP17*BB17)*(Z17*Invoer!K$7))+BP17*(100%-BB17)*AO17</f>
        <v>0</v>
      </c>
      <c r="CD17" s="7">
        <f>((BQ17*BC17)*(AA17*Invoer!L$7))+BQ17*(100%-BC17)*AP17</f>
        <v>0</v>
      </c>
      <c r="CE17" s="7">
        <f>((BR17*BD17)*(AB17*Invoer!M$7))+BR17*(100%-BD17)*AQ17</f>
        <v>0</v>
      </c>
      <c r="CF17" s="7">
        <f>((BS17*BE17)*(AC17*Invoer!N$7))+BS17*(100%-BE17)*AR17</f>
        <v>0</v>
      </c>
      <c r="CG17" s="7">
        <f>((BT17*BF17)*(AD17*Invoer!O$7))+BT17*(100%-BF17)*AS17</f>
        <v>0</v>
      </c>
      <c r="CH17" s="7">
        <f>((BU17*BG17)*(AE17*Invoer!P$7))+BU17*(100%-BG17)*AT17</f>
        <v>0</v>
      </c>
      <c r="CJ17" s="145">
        <f t="shared" si="1"/>
        <v>0</v>
      </c>
      <c r="CK17" s="145">
        <f t="shared" si="2"/>
        <v>0</v>
      </c>
      <c r="CL17" s="145">
        <f t="shared" si="4"/>
        <v>0</v>
      </c>
      <c r="CM17" s="145">
        <f t="shared" si="5"/>
        <v>0</v>
      </c>
      <c r="CN17" s="145">
        <f t="shared" si="6"/>
        <v>0</v>
      </c>
      <c r="CO17" s="145">
        <f t="shared" si="7"/>
        <v>0</v>
      </c>
      <c r="CP17" s="145">
        <f t="shared" si="8"/>
        <v>0</v>
      </c>
      <c r="CQ17" s="145">
        <f t="shared" si="9"/>
        <v>0</v>
      </c>
      <c r="CR17" s="145">
        <f t="shared" si="10"/>
        <v>0</v>
      </c>
      <c r="CS17" s="145">
        <f t="shared" si="11"/>
        <v>0</v>
      </c>
      <c r="CT17" s="145">
        <f t="shared" si="12"/>
        <v>0</v>
      </c>
      <c r="CU17" s="145">
        <f t="shared" si="13"/>
        <v>0</v>
      </c>
    </row>
    <row r="18" spans="1:99">
      <c r="A18" s="250" t="s">
        <v>436</v>
      </c>
      <c r="B18" s="251"/>
      <c r="C18" s="251" t="s">
        <v>593</v>
      </c>
      <c r="D18" s="252" t="s">
        <v>103</v>
      </c>
      <c r="E18" s="148" t="s">
        <v>616</v>
      </c>
      <c r="F18" s="206">
        <v>0</v>
      </c>
      <c r="G18" s="207">
        <v>0.05</v>
      </c>
      <c r="H18" s="207">
        <v>0.05</v>
      </c>
      <c r="I18" s="207">
        <v>0.05</v>
      </c>
      <c r="J18" s="207">
        <v>0.05</v>
      </c>
      <c r="K18" s="207">
        <v>0.05</v>
      </c>
      <c r="L18" s="207">
        <v>0.05</v>
      </c>
      <c r="M18" s="207">
        <v>0.05</v>
      </c>
      <c r="N18" s="207">
        <v>0.05</v>
      </c>
      <c r="O18" s="207">
        <v>0.05</v>
      </c>
      <c r="P18" s="207">
        <v>0.05</v>
      </c>
      <c r="Q18" s="207">
        <v>0.05</v>
      </c>
      <c r="R18" s="207">
        <v>0.05</v>
      </c>
      <c r="S18" s="210"/>
      <c r="T18" s="212">
        <v>60</v>
      </c>
      <c r="U18" s="136">
        <f t="shared" si="14"/>
        <v>60</v>
      </c>
      <c r="V18" s="136">
        <f t="shared" si="14"/>
        <v>60</v>
      </c>
      <c r="W18" s="136">
        <f t="shared" si="14"/>
        <v>60</v>
      </c>
      <c r="X18" s="136">
        <f t="shared" si="14"/>
        <v>60</v>
      </c>
      <c r="Y18" s="136">
        <f t="shared" si="14"/>
        <v>60</v>
      </c>
      <c r="Z18" s="136">
        <f t="shared" si="14"/>
        <v>60</v>
      </c>
      <c r="AA18" s="136">
        <f t="shared" si="14"/>
        <v>60</v>
      </c>
      <c r="AB18" s="136">
        <f t="shared" si="14"/>
        <v>60</v>
      </c>
      <c r="AC18" s="136">
        <f t="shared" si="14"/>
        <v>60</v>
      </c>
      <c r="AD18" s="136">
        <f t="shared" si="14"/>
        <v>60</v>
      </c>
      <c r="AE18" s="136">
        <f t="shared" si="14"/>
        <v>60</v>
      </c>
      <c r="AF18" s="139"/>
      <c r="AG18" s="138">
        <v>4</v>
      </c>
      <c r="AI18" s="23">
        <f>T18*Invoer!E$8</f>
        <v>36</v>
      </c>
      <c r="AJ18" s="23">
        <f>U18*Invoer!F$8</f>
        <v>36</v>
      </c>
      <c r="AK18" s="23">
        <f>V18*Invoer!G$8</f>
        <v>36</v>
      </c>
      <c r="AL18" s="23">
        <f>W18*Invoer!H$8</f>
        <v>36</v>
      </c>
      <c r="AM18" s="23">
        <f>X18*Invoer!I$8</f>
        <v>36</v>
      </c>
      <c r="AN18" s="23">
        <f>Y18*Invoer!J$8</f>
        <v>36</v>
      </c>
      <c r="AO18" s="23">
        <f>Z18*Invoer!K$8</f>
        <v>36</v>
      </c>
      <c r="AP18" s="23">
        <f>AA18*Invoer!L$8</f>
        <v>36</v>
      </c>
      <c r="AQ18" s="23">
        <f>AB18*Invoer!M$8</f>
        <v>36</v>
      </c>
      <c r="AR18" s="23">
        <f>AC18*Invoer!N$8</f>
        <v>36</v>
      </c>
      <c r="AS18" s="23">
        <f>AD18*Invoer!O$8</f>
        <v>36</v>
      </c>
      <c r="AT18" s="23">
        <f>AE18*Invoer!P$8</f>
        <v>36</v>
      </c>
      <c r="AU18" s="22"/>
      <c r="AV18" s="22">
        <f>Invoer!E$6</f>
        <v>1</v>
      </c>
      <c r="AW18" s="22">
        <f>Invoer!F$6</f>
        <v>1</v>
      </c>
      <c r="AX18" s="22">
        <f>Invoer!G$6</f>
        <v>1</v>
      </c>
      <c r="AY18" s="22">
        <f>Invoer!H$6</f>
        <v>1</v>
      </c>
      <c r="AZ18" s="22">
        <f>Invoer!I$6</f>
        <v>1</v>
      </c>
      <c r="BA18" s="22">
        <f>Invoer!J$6</f>
        <v>1</v>
      </c>
      <c r="BB18" s="22">
        <f>Invoer!K$6</f>
        <v>1</v>
      </c>
      <c r="BC18" s="22">
        <f>Invoer!L$6</f>
        <v>1</v>
      </c>
      <c r="BD18" s="22">
        <f>Invoer!M$6</f>
        <v>1</v>
      </c>
      <c r="BE18" s="22">
        <f>Invoer!N$6</f>
        <v>1</v>
      </c>
      <c r="BF18" s="22">
        <f>Invoer!O$6</f>
        <v>1</v>
      </c>
      <c r="BG18" s="22">
        <f>Invoer!P$6</f>
        <v>1</v>
      </c>
      <c r="BI18" s="8">
        <f>Invoer!B$5</f>
        <v>0.75</v>
      </c>
      <c r="BJ18" s="63">
        <f>G18*$F18*$BI18*Invoer!E$10</f>
        <v>0</v>
      </c>
      <c r="BK18" s="63">
        <f>H18*$F18*$BI18*Invoer!F$10</f>
        <v>0</v>
      </c>
      <c r="BL18" s="63">
        <f>I18*$F18*$BI18*Invoer!G$10</f>
        <v>0</v>
      </c>
      <c r="BM18" s="63">
        <f>J18*$F18*$BI18*Invoer!H$10</f>
        <v>0</v>
      </c>
      <c r="BN18" s="63">
        <f>K18*$F18*$BI18*Invoer!I$10</f>
        <v>0</v>
      </c>
      <c r="BO18" s="63">
        <f>L18*$F18*$BI18*Invoer!J$10</f>
        <v>0</v>
      </c>
      <c r="BP18" s="63">
        <f>M18*$F18*$BI18*Invoer!K$10</f>
        <v>0</v>
      </c>
      <c r="BQ18" s="63">
        <f>N18*$F18*$BI18*Invoer!L$10</f>
        <v>0</v>
      </c>
      <c r="BR18" s="63">
        <f>O18*$F18*$BI18*Invoer!M$10</f>
        <v>0</v>
      </c>
      <c r="BS18" s="63">
        <f>P18*$F18*$BI18*Invoer!N$10</f>
        <v>0</v>
      </c>
      <c r="BT18" s="63">
        <f>Q18*$F18*$BI18*Invoer!O$10</f>
        <v>0</v>
      </c>
      <c r="BU18" s="63">
        <f>R18*$F18*$BI18*Invoer!P$10</f>
        <v>0</v>
      </c>
      <c r="BW18" s="7">
        <f>((BJ18*AV18)*(T18*Invoer!E$7))+BJ18*(100%-AV18)*AI18</f>
        <v>0</v>
      </c>
      <c r="BX18" s="7">
        <f>((BK18*AW18)*(U18*Invoer!F$7))+BK18*(100%-AW18)*AJ18</f>
        <v>0</v>
      </c>
      <c r="BY18" s="7">
        <f>((BL18*AX18)*(V18*Invoer!G$7))+BL18*(100%-AX18)*AK18</f>
        <v>0</v>
      </c>
      <c r="BZ18" s="7">
        <f>((BM18*AY18)*(W18*Invoer!H$7))+BM18*(100%-AY18)*AL18</f>
        <v>0</v>
      </c>
      <c r="CA18" s="7">
        <f>((BN18*AZ18)*(X18*Invoer!I$7))+BN18*(100%-AZ18)*AM18</f>
        <v>0</v>
      </c>
      <c r="CB18" s="7">
        <f>((BO18*BA18)*(Y18*Invoer!J$7))+BO18*(100%-BA18)*AN18</f>
        <v>0</v>
      </c>
      <c r="CC18" s="7">
        <f>((BP18*BB18)*(Z18*Invoer!K$7))+BP18*(100%-BB18)*AO18</f>
        <v>0</v>
      </c>
      <c r="CD18" s="7">
        <f>((BQ18*BC18)*(AA18*Invoer!L$7))+BQ18*(100%-BC18)*AP18</f>
        <v>0</v>
      </c>
      <c r="CE18" s="7">
        <f>((BR18*BD18)*(AB18*Invoer!M$7))+BR18*(100%-BD18)*AQ18</f>
        <v>0</v>
      </c>
      <c r="CF18" s="7">
        <f>((BS18*BE18)*(AC18*Invoer!N$7))+BS18*(100%-BE18)*AR18</f>
        <v>0</v>
      </c>
      <c r="CG18" s="7">
        <f>((BT18*BF18)*(AD18*Invoer!O$7))+BT18*(100%-BF18)*AS18</f>
        <v>0</v>
      </c>
      <c r="CH18" s="7">
        <f>((BU18*BG18)*(AE18*Invoer!P$7))+BU18*(100%-BG18)*AT18</f>
        <v>0</v>
      </c>
      <c r="CJ18" s="145">
        <f t="shared" si="1"/>
        <v>0</v>
      </c>
      <c r="CK18" s="145">
        <f t="shared" si="2"/>
        <v>0</v>
      </c>
      <c r="CL18" s="145">
        <f t="shared" si="4"/>
        <v>0</v>
      </c>
      <c r="CM18" s="145">
        <f t="shared" si="5"/>
        <v>0</v>
      </c>
      <c r="CN18" s="145">
        <f t="shared" si="6"/>
        <v>0</v>
      </c>
      <c r="CO18" s="145">
        <f t="shared" si="7"/>
        <v>0</v>
      </c>
      <c r="CP18" s="145">
        <f t="shared" si="8"/>
        <v>0</v>
      </c>
      <c r="CQ18" s="145">
        <f t="shared" si="9"/>
        <v>0</v>
      </c>
      <c r="CR18" s="145">
        <f t="shared" si="10"/>
        <v>0</v>
      </c>
      <c r="CS18" s="145">
        <f t="shared" si="11"/>
        <v>0</v>
      </c>
      <c r="CT18" s="145">
        <f t="shared" si="12"/>
        <v>0</v>
      </c>
      <c r="CU18" s="145">
        <f t="shared" si="13"/>
        <v>0</v>
      </c>
    </row>
    <row r="19" spans="1:99">
      <c r="A19" s="250" t="s">
        <v>442</v>
      </c>
      <c r="B19" s="251"/>
      <c r="C19" s="251" t="s">
        <v>475</v>
      </c>
      <c r="D19" s="252" t="s">
        <v>103</v>
      </c>
      <c r="E19" s="148" t="s">
        <v>616</v>
      </c>
      <c r="F19" s="206">
        <v>0</v>
      </c>
      <c r="G19" s="207">
        <v>0.02</v>
      </c>
      <c r="H19" s="207">
        <v>0.02</v>
      </c>
      <c r="I19" s="207">
        <v>0.02</v>
      </c>
      <c r="J19" s="207">
        <v>0.02</v>
      </c>
      <c r="K19" s="207">
        <v>0.02</v>
      </c>
      <c r="L19" s="207">
        <v>0.02</v>
      </c>
      <c r="M19" s="207">
        <v>0.02</v>
      </c>
      <c r="N19" s="207">
        <v>0.02</v>
      </c>
      <c r="O19" s="207">
        <v>0.02</v>
      </c>
      <c r="P19" s="207">
        <v>0.02</v>
      </c>
      <c r="Q19" s="207">
        <v>0.02</v>
      </c>
      <c r="R19" s="207">
        <v>0.02</v>
      </c>
      <c r="S19" s="210"/>
      <c r="T19" s="213">
        <v>60</v>
      </c>
      <c r="U19" s="35">
        <f t="shared" si="14"/>
        <v>60</v>
      </c>
      <c r="V19" s="35">
        <f t="shared" si="14"/>
        <v>60</v>
      </c>
      <c r="W19" s="35">
        <f t="shared" si="14"/>
        <v>60</v>
      </c>
      <c r="X19" s="35">
        <f t="shared" si="14"/>
        <v>60</v>
      </c>
      <c r="Y19" s="35">
        <f t="shared" si="14"/>
        <v>60</v>
      </c>
      <c r="Z19" s="35">
        <f t="shared" si="14"/>
        <v>60</v>
      </c>
      <c r="AA19" s="35">
        <f t="shared" si="14"/>
        <v>60</v>
      </c>
      <c r="AB19" s="35">
        <f t="shared" si="14"/>
        <v>60</v>
      </c>
      <c r="AC19" s="35">
        <f t="shared" si="14"/>
        <v>60</v>
      </c>
      <c r="AD19" s="35">
        <f t="shared" si="14"/>
        <v>60</v>
      </c>
      <c r="AE19" s="35">
        <f t="shared" si="14"/>
        <v>60</v>
      </c>
      <c r="AF19" s="139"/>
      <c r="AG19" s="138">
        <v>4</v>
      </c>
      <c r="AI19" s="23">
        <f>T19*Invoer!E$8</f>
        <v>36</v>
      </c>
      <c r="AJ19" s="23">
        <f>U19*Invoer!F$8</f>
        <v>36</v>
      </c>
      <c r="AK19" s="23">
        <f>V19*Invoer!G$8</f>
        <v>36</v>
      </c>
      <c r="AL19" s="23">
        <f>W19*Invoer!H$8</f>
        <v>36</v>
      </c>
      <c r="AM19" s="23">
        <f>X19*Invoer!I$8</f>
        <v>36</v>
      </c>
      <c r="AN19" s="23">
        <f>Y19*Invoer!J$8</f>
        <v>36</v>
      </c>
      <c r="AO19" s="23">
        <f>Z19*Invoer!K$8</f>
        <v>36</v>
      </c>
      <c r="AP19" s="23">
        <f>AA19*Invoer!L$8</f>
        <v>36</v>
      </c>
      <c r="AQ19" s="23">
        <f>AB19*Invoer!M$8</f>
        <v>36</v>
      </c>
      <c r="AR19" s="23">
        <f>AC19*Invoer!N$8</f>
        <v>36</v>
      </c>
      <c r="AS19" s="23">
        <f>AD19*Invoer!O$8</f>
        <v>36</v>
      </c>
      <c r="AT19" s="23">
        <f>AE19*Invoer!P$8</f>
        <v>36</v>
      </c>
      <c r="AV19" s="22">
        <f>Invoer!E$6</f>
        <v>1</v>
      </c>
      <c r="AW19" s="22">
        <f>Invoer!F$6</f>
        <v>1</v>
      </c>
      <c r="AX19" s="22">
        <f>Invoer!G$6</f>
        <v>1</v>
      </c>
      <c r="AY19" s="22">
        <f>Invoer!H$6</f>
        <v>1</v>
      </c>
      <c r="AZ19" s="22">
        <f>Invoer!I$6</f>
        <v>1</v>
      </c>
      <c r="BA19" s="22">
        <f>Invoer!J$6</f>
        <v>1</v>
      </c>
      <c r="BB19" s="22">
        <f>Invoer!K$6</f>
        <v>1</v>
      </c>
      <c r="BC19" s="22">
        <f>Invoer!L$6</f>
        <v>1</v>
      </c>
      <c r="BD19" s="22">
        <f>Invoer!M$6</f>
        <v>1</v>
      </c>
      <c r="BE19" s="22">
        <f>Invoer!N$6</f>
        <v>1</v>
      </c>
      <c r="BF19" s="22">
        <f>Invoer!O$6</f>
        <v>1</v>
      </c>
      <c r="BG19" s="22">
        <f>Invoer!P$6</f>
        <v>1</v>
      </c>
      <c r="BI19" s="8">
        <f>Invoer!B$5</f>
        <v>0.75</v>
      </c>
      <c r="BJ19" s="63">
        <f>G19*$F19*$BI19*Invoer!E$10</f>
        <v>0</v>
      </c>
      <c r="BK19" s="63">
        <f>H19*$F19*$BI19*Invoer!F$10</f>
        <v>0</v>
      </c>
      <c r="BL19" s="63">
        <f>I19*$F19*$BI19*Invoer!G$10</f>
        <v>0</v>
      </c>
      <c r="BM19" s="63">
        <f>J19*$F19*$BI19*Invoer!H$10</f>
        <v>0</v>
      </c>
      <c r="BN19" s="63">
        <f>K19*$F19*$BI19*Invoer!I$10</f>
        <v>0</v>
      </c>
      <c r="BO19" s="63">
        <f>L19*$F19*$BI19*Invoer!J$10</f>
        <v>0</v>
      </c>
      <c r="BP19" s="63">
        <f>M19*$F19*$BI19*Invoer!K$10</f>
        <v>0</v>
      </c>
      <c r="BQ19" s="63">
        <f>N19*$F19*$BI19*Invoer!L$10</f>
        <v>0</v>
      </c>
      <c r="BR19" s="63">
        <f>O19*$F19*$BI19*Invoer!M$10</f>
        <v>0</v>
      </c>
      <c r="BS19" s="63">
        <f>P19*$F19*$BI19*Invoer!N$10</f>
        <v>0</v>
      </c>
      <c r="BT19" s="63">
        <f>Q19*$F19*$BI19*Invoer!O$10</f>
        <v>0</v>
      </c>
      <c r="BU19" s="63">
        <f>R19*$F19*$BI19*Invoer!P$10</f>
        <v>0</v>
      </c>
      <c r="BW19" s="7">
        <f>((BJ19*AV19)*(T19*Invoer!E$7))+BJ19*(100%-AV19)*AI19</f>
        <v>0</v>
      </c>
      <c r="BX19" s="7">
        <f>((BK19*AW19)*(U19*Invoer!F$7))+BK19*(100%-AW19)*AJ19</f>
        <v>0</v>
      </c>
      <c r="BY19" s="7">
        <f>((BL19*AX19)*(V19*Invoer!G$7))+BL19*(100%-AX19)*AK19</f>
        <v>0</v>
      </c>
      <c r="BZ19" s="7">
        <f>((BM19*AY19)*(W19*Invoer!H$7))+BM19*(100%-AY19)*AL19</f>
        <v>0</v>
      </c>
      <c r="CA19" s="7">
        <f>((BN19*AZ19)*(X19*Invoer!I$7))+BN19*(100%-AZ19)*AM19</f>
        <v>0</v>
      </c>
      <c r="CB19" s="7">
        <f>((BO19*BA19)*(Y19*Invoer!J$7))+BO19*(100%-BA19)*AN19</f>
        <v>0</v>
      </c>
      <c r="CC19" s="7">
        <f>((BP19*BB19)*(Z19*Invoer!K$7))+BP19*(100%-BB19)*AO19</f>
        <v>0</v>
      </c>
      <c r="CD19" s="7">
        <f>((BQ19*BC19)*(AA19*Invoer!L$7))+BQ19*(100%-BC19)*AP19</f>
        <v>0</v>
      </c>
      <c r="CE19" s="7">
        <f>((BR19*BD19)*(AB19*Invoer!M$7))+BR19*(100%-BD19)*AQ19</f>
        <v>0</v>
      </c>
      <c r="CF19" s="7">
        <f>((BS19*BE19)*(AC19*Invoer!N$7))+BS19*(100%-BE19)*AR19</f>
        <v>0</v>
      </c>
      <c r="CG19" s="7">
        <f>((BT19*BF19)*(AD19*Invoer!O$7))+BT19*(100%-BF19)*AS19</f>
        <v>0</v>
      </c>
      <c r="CH19" s="7">
        <f>((BU19*BG19)*(AE19*Invoer!P$7))+BU19*(100%-BG19)*AT19</f>
        <v>0</v>
      </c>
      <c r="CJ19" s="145">
        <f t="shared" si="1"/>
        <v>0</v>
      </c>
      <c r="CK19" s="145">
        <f t="shared" si="2"/>
        <v>0</v>
      </c>
      <c r="CL19" s="145">
        <f t="shared" si="4"/>
        <v>0</v>
      </c>
      <c r="CM19" s="145">
        <f t="shared" si="5"/>
        <v>0</v>
      </c>
      <c r="CN19" s="145">
        <f t="shared" si="6"/>
        <v>0</v>
      </c>
      <c r="CO19" s="145">
        <f t="shared" si="7"/>
        <v>0</v>
      </c>
      <c r="CP19" s="145">
        <f t="shared" si="8"/>
        <v>0</v>
      </c>
      <c r="CQ19" s="145">
        <f t="shared" si="9"/>
        <v>0</v>
      </c>
      <c r="CR19" s="145">
        <f t="shared" si="10"/>
        <v>0</v>
      </c>
      <c r="CS19" s="145">
        <f t="shared" si="11"/>
        <v>0</v>
      </c>
      <c r="CT19" s="145">
        <f t="shared" si="12"/>
        <v>0</v>
      </c>
      <c r="CU19" s="145">
        <f t="shared" si="13"/>
        <v>0</v>
      </c>
    </row>
    <row r="20" spans="1:99">
      <c r="A20" s="249" t="s">
        <v>101</v>
      </c>
      <c r="B20" s="242"/>
      <c r="C20" s="246" t="s">
        <v>102</v>
      </c>
      <c r="D20" s="244" t="s">
        <v>103</v>
      </c>
      <c r="E20" s="148" t="s">
        <v>616</v>
      </c>
      <c r="F20" s="206">
        <v>0</v>
      </c>
      <c r="G20" s="207">
        <v>0</v>
      </c>
      <c r="H20" s="207">
        <v>0</v>
      </c>
      <c r="I20" s="207">
        <v>0</v>
      </c>
      <c r="J20" s="207">
        <v>0</v>
      </c>
      <c r="K20" s="207">
        <v>0</v>
      </c>
      <c r="L20" s="207">
        <v>0</v>
      </c>
      <c r="M20" s="207">
        <v>0</v>
      </c>
      <c r="N20" s="207">
        <v>0</v>
      </c>
      <c r="O20" s="207">
        <v>0.02</v>
      </c>
      <c r="P20" s="207">
        <v>0.02</v>
      </c>
      <c r="Q20" s="207">
        <v>0.02</v>
      </c>
      <c r="R20" s="207">
        <v>0.02</v>
      </c>
      <c r="S20" s="210"/>
      <c r="T20" s="209">
        <f>-T21</f>
        <v>0</v>
      </c>
      <c r="U20" s="136">
        <f t="shared" si="14"/>
        <v>0</v>
      </c>
      <c r="V20" s="136">
        <f t="shared" si="14"/>
        <v>0</v>
      </c>
      <c r="W20" s="136">
        <f t="shared" si="14"/>
        <v>0</v>
      </c>
      <c r="X20" s="136">
        <f t="shared" si="14"/>
        <v>0</v>
      </c>
      <c r="Y20" s="136">
        <f t="shared" si="14"/>
        <v>0</v>
      </c>
      <c r="Z20" s="136">
        <f t="shared" si="14"/>
        <v>0</v>
      </c>
      <c r="AA20" s="136">
        <f t="shared" si="14"/>
        <v>0</v>
      </c>
      <c r="AB20" s="136">
        <f t="shared" si="14"/>
        <v>0</v>
      </c>
      <c r="AC20" s="136">
        <f t="shared" si="14"/>
        <v>0</v>
      </c>
      <c r="AD20" s="136">
        <f t="shared" si="14"/>
        <v>0</v>
      </c>
      <c r="AE20" s="136">
        <f t="shared" si="14"/>
        <v>0</v>
      </c>
      <c r="AF20" s="139"/>
      <c r="AG20" s="138">
        <v>4</v>
      </c>
      <c r="AI20" s="23">
        <f>T20*Invoer!E$8</f>
        <v>0</v>
      </c>
      <c r="AJ20" s="23">
        <f>U20*Invoer!F$8</f>
        <v>0</v>
      </c>
      <c r="AK20" s="23">
        <f>V20*Invoer!G$8</f>
        <v>0</v>
      </c>
      <c r="AL20" s="23">
        <f>W20*Invoer!H$8</f>
        <v>0</v>
      </c>
      <c r="AM20" s="23">
        <f>X20*Invoer!I$8</f>
        <v>0</v>
      </c>
      <c r="AN20" s="23">
        <f>Y20*Invoer!J$8</f>
        <v>0</v>
      </c>
      <c r="AO20" s="23">
        <f>Z20*Invoer!K$8</f>
        <v>0</v>
      </c>
      <c r="AP20" s="23">
        <f>AA20*Invoer!L$8</f>
        <v>0</v>
      </c>
      <c r="AQ20" s="23">
        <f>AB20*Invoer!M$8</f>
        <v>0</v>
      </c>
      <c r="AR20" s="23">
        <f>AC20*Invoer!N$8</f>
        <v>0</v>
      </c>
      <c r="AS20" s="23">
        <f>AD20*Invoer!O$8</f>
        <v>0</v>
      </c>
      <c r="AT20" s="23">
        <f>AE20*Invoer!P$8</f>
        <v>0</v>
      </c>
      <c r="AV20" s="22">
        <f>Invoer!E$6</f>
        <v>1</v>
      </c>
      <c r="AW20" s="22">
        <f>Invoer!F$6</f>
        <v>1</v>
      </c>
      <c r="AX20" s="22">
        <f>Invoer!G$6</f>
        <v>1</v>
      </c>
      <c r="AY20" s="22">
        <f>Invoer!H$6</f>
        <v>1</v>
      </c>
      <c r="AZ20" s="22">
        <f>Invoer!I$6</f>
        <v>1</v>
      </c>
      <c r="BA20" s="22">
        <f>Invoer!J$6</f>
        <v>1</v>
      </c>
      <c r="BB20" s="22">
        <f>Invoer!K$6</f>
        <v>1</v>
      </c>
      <c r="BC20" s="22">
        <f>Invoer!L$6</f>
        <v>1</v>
      </c>
      <c r="BD20" s="22">
        <f>Invoer!M$6</f>
        <v>1</v>
      </c>
      <c r="BE20" s="22">
        <f>Invoer!N$6</f>
        <v>1</v>
      </c>
      <c r="BF20" s="22">
        <f>Invoer!O$6</f>
        <v>1</v>
      </c>
      <c r="BG20" s="22">
        <f>Invoer!P$6</f>
        <v>1</v>
      </c>
      <c r="BI20" s="8">
        <f>Invoer!B$5</f>
        <v>0.75</v>
      </c>
      <c r="BJ20" s="63">
        <f>G20*$F20*$BI20*Invoer!E$10</f>
        <v>0</v>
      </c>
      <c r="BK20" s="63">
        <f>H20*$F20*$BI20*Invoer!F$10</f>
        <v>0</v>
      </c>
      <c r="BL20" s="63">
        <f>I20*$F20*$BI20*Invoer!G$10</f>
        <v>0</v>
      </c>
      <c r="BM20" s="63">
        <f>J20*$F20*$BI20*Invoer!H$10</f>
        <v>0</v>
      </c>
      <c r="BN20" s="63">
        <f>K20*$F20*$BI20*Invoer!I$10</f>
        <v>0</v>
      </c>
      <c r="BO20" s="63">
        <f>L20*$F20*$BI20*Invoer!J$10</f>
        <v>0</v>
      </c>
      <c r="BP20" s="63">
        <f>M20*$F20*$BI20*Invoer!K$10</f>
        <v>0</v>
      </c>
      <c r="BQ20" s="63">
        <f>N20*$F20*$BI20*Invoer!L$10</f>
        <v>0</v>
      </c>
      <c r="BR20" s="63">
        <f>O20*$F20*$BI20*Invoer!M$10</f>
        <v>0</v>
      </c>
      <c r="BS20" s="63">
        <f>P20*$F20*$BI20*Invoer!N$10</f>
        <v>0</v>
      </c>
      <c r="BT20" s="63">
        <f>Q20*$F20*$BI20*Invoer!O$10</f>
        <v>0</v>
      </c>
      <c r="BU20" s="63">
        <f>R20*$F20*$BI20*Invoer!P$10</f>
        <v>0</v>
      </c>
      <c r="BW20" s="7">
        <f>((BJ20*AV20)*(T20*Invoer!E$7))+BJ20*(100%-AV20)*AI20</f>
        <v>0</v>
      </c>
      <c r="BX20" s="7">
        <f>((BK20*AW20)*(U20*Invoer!F$7))+BK20*(100%-AW20)*AJ20</f>
        <v>0</v>
      </c>
      <c r="BY20" s="7">
        <f>((BL20*AX20)*(V20*Invoer!G$7))+BL20*(100%-AX20)*AK20</f>
        <v>0</v>
      </c>
      <c r="BZ20" s="7">
        <f>((BM20*AY20)*(W20*Invoer!H$7))+BM20*(100%-AY20)*AL20</f>
        <v>0</v>
      </c>
      <c r="CA20" s="7">
        <f>((BN20*AZ20)*(X20*Invoer!I$7))+BN20*(100%-AZ20)*AM20</f>
        <v>0</v>
      </c>
      <c r="CB20" s="7">
        <f>((BO20*BA20)*(Y20*Invoer!J$7))+BO20*(100%-BA20)*AN20</f>
        <v>0</v>
      </c>
      <c r="CC20" s="7">
        <f>((BP20*BB20)*(Z20*Invoer!K$7))+BP20*(100%-BB20)*AO20</f>
        <v>0</v>
      </c>
      <c r="CD20" s="7">
        <f>((BQ20*BC20)*(AA20*Invoer!L$7))+BQ20*(100%-BC20)*AP20</f>
        <v>0</v>
      </c>
      <c r="CE20" s="7">
        <f>((BR20*BD20)*(AB20*Invoer!M$7))+BR20*(100%-BD20)*AQ20</f>
        <v>0</v>
      </c>
      <c r="CF20" s="7">
        <f>((BS20*BE20)*(AC20*Invoer!N$7))+BS20*(100%-BE20)*AR20</f>
        <v>0</v>
      </c>
      <c r="CG20" s="7">
        <f>((BT20*BF20)*(AD20*Invoer!O$7))+BT20*(100%-BF20)*AS20</f>
        <v>0</v>
      </c>
      <c r="CH20" s="7">
        <f>((BU20*BG20)*(AE20*Invoer!P$7))+BU20*(100%-BG20)*AT20</f>
        <v>0</v>
      </c>
      <c r="CJ20" s="145">
        <f t="shared" si="1"/>
        <v>0</v>
      </c>
      <c r="CK20" s="145">
        <f t="shared" si="2"/>
        <v>0</v>
      </c>
      <c r="CL20" s="145">
        <f t="shared" si="4"/>
        <v>0</v>
      </c>
      <c r="CM20" s="145">
        <f t="shared" si="5"/>
        <v>0</v>
      </c>
      <c r="CN20" s="145">
        <f t="shared" si="6"/>
        <v>0</v>
      </c>
      <c r="CO20" s="145">
        <f t="shared" si="7"/>
        <v>0</v>
      </c>
      <c r="CP20" s="145">
        <f t="shared" si="8"/>
        <v>0</v>
      </c>
      <c r="CQ20" s="145">
        <f t="shared" si="9"/>
        <v>0</v>
      </c>
      <c r="CR20" s="145">
        <f t="shared" si="10"/>
        <v>0</v>
      </c>
      <c r="CS20" s="145">
        <f t="shared" si="11"/>
        <v>0</v>
      </c>
      <c r="CT20" s="145">
        <f t="shared" si="12"/>
        <v>0</v>
      </c>
      <c r="CU20" s="145">
        <f t="shared" si="13"/>
        <v>0</v>
      </c>
    </row>
    <row r="21" spans="1:99">
      <c r="A21" s="249" t="s">
        <v>104</v>
      </c>
      <c r="B21" s="242"/>
      <c r="C21" s="246" t="s">
        <v>105</v>
      </c>
      <c r="D21" s="244" t="s">
        <v>106</v>
      </c>
      <c r="E21" s="148" t="s">
        <v>643</v>
      </c>
      <c r="F21" s="206">
        <v>0</v>
      </c>
      <c r="G21" s="207">
        <v>0</v>
      </c>
      <c r="H21" s="207">
        <v>0</v>
      </c>
      <c r="I21" s="207">
        <v>0</v>
      </c>
      <c r="J21" s="207">
        <v>0</v>
      </c>
      <c r="K21" s="207">
        <v>0</v>
      </c>
      <c r="L21" s="207">
        <v>0</v>
      </c>
      <c r="M21" s="207">
        <v>0</v>
      </c>
      <c r="N21" s="207">
        <v>0</v>
      </c>
      <c r="O21" s="207">
        <v>0</v>
      </c>
      <c r="P21" s="207">
        <v>0.5</v>
      </c>
      <c r="Q21" s="207">
        <v>7.82</v>
      </c>
      <c r="R21" s="207">
        <v>19.5</v>
      </c>
      <c r="S21" s="210"/>
      <c r="T21" s="209">
        <v>0</v>
      </c>
      <c r="U21" s="136">
        <f t="shared" si="14"/>
        <v>0</v>
      </c>
      <c r="V21" s="136">
        <f t="shared" si="14"/>
        <v>0</v>
      </c>
      <c r="W21" s="136">
        <f t="shared" si="14"/>
        <v>0</v>
      </c>
      <c r="X21" s="136">
        <f t="shared" si="14"/>
        <v>0</v>
      </c>
      <c r="Y21" s="136">
        <f t="shared" si="14"/>
        <v>0</v>
      </c>
      <c r="Z21" s="136">
        <f t="shared" si="14"/>
        <v>0</v>
      </c>
      <c r="AA21" s="136">
        <f t="shared" si="14"/>
        <v>0</v>
      </c>
      <c r="AB21" s="136">
        <f t="shared" si="14"/>
        <v>0</v>
      </c>
      <c r="AC21" s="136">
        <f t="shared" si="14"/>
        <v>0</v>
      </c>
      <c r="AD21" s="136">
        <f t="shared" si="14"/>
        <v>0</v>
      </c>
      <c r="AE21" s="136">
        <f t="shared" si="14"/>
        <v>0</v>
      </c>
      <c r="AF21" s="139"/>
      <c r="AG21" s="138">
        <v>4</v>
      </c>
      <c r="AI21" s="23">
        <f>T21*Invoer!E$8</f>
        <v>0</v>
      </c>
      <c r="AJ21" s="23">
        <f>U21*Invoer!F$8</f>
        <v>0</v>
      </c>
      <c r="AK21" s="23">
        <f>V21*Invoer!G$8</f>
        <v>0</v>
      </c>
      <c r="AL21" s="23">
        <f>W21*Invoer!H$8</f>
        <v>0</v>
      </c>
      <c r="AM21" s="23">
        <f>X21*Invoer!I$8</f>
        <v>0</v>
      </c>
      <c r="AN21" s="23">
        <f>Y21*Invoer!J$8</f>
        <v>0</v>
      </c>
      <c r="AO21" s="23">
        <f>Z21*Invoer!K$8</f>
        <v>0</v>
      </c>
      <c r="AP21" s="23">
        <f>AA21*Invoer!L$8</f>
        <v>0</v>
      </c>
      <c r="AQ21" s="23">
        <f>AB21*Invoer!M$8</f>
        <v>0</v>
      </c>
      <c r="AR21" s="23">
        <f>AC21*Invoer!N$8</f>
        <v>0</v>
      </c>
      <c r="AS21" s="23">
        <f>AD21*Invoer!O$8</f>
        <v>0</v>
      </c>
      <c r="AT21" s="23">
        <f>AE21*Invoer!P$8</f>
        <v>0</v>
      </c>
      <c r="AV21" s="22">
        <f>Invoer!E$6</f>
        <v>1</v>
      </c>
      <c r="AW21" s="22">
        <f>Invoer!F$6</f>
        <v>1</v>
      </c>
      <c r="AX21" s="22">
        <f>Invoer!G$6</f>
        <v>1</v>
      </c>
      <c r="AY21" s="22">
        <f>Invoer!H$6</f>
        <v>1</v>
      </c>
      <c r="AZ21" s="22">
        <f>Invoer!I$6</f>
        <v>1</v>
      </c>
      <c r="BA21" s="22">
        <f>Invoer!J$6</f>
        <v>1</v>
      </c>
      <c r="BB21" s="22">
        <f>Invoer!K$6</f>
        <v>1</v>
      </c>
      <c r="BC21" s="22">
        <f>Invoer!L$6</f>
        <v>1</v>
      </c>
      <c r="BD21" s="22">
        <f>Invoer!M$6</f>
        <v>1</v>
      </c>
      <c r="BE21" s="22">
        <f>Invoer!N$6</f>
        <v>1</v>
      </c>
      <c r="BF21" s="22">
        <f>Invoer!O$6</f>
        <v>1</v>
      </c>
      <c r="BG21" s="22">
        <f>Invoer!P$6</f>
        <v>1</v>
      </c>
      <c r="BI21" s="8">
        <f>Invoer!B$5</f>
        <v>0.75</v>
      </c>
      <c r="BJ21" s="63">
        <f>G21*$F21*$BI21*Invoer!E$10</f>
        <v>0</v>
      </c>
      <c r="BK21" s="63">
        <f>H21*$F21*$BI21*Invoer!F$10</f>
        <v>0</v>
      </c>
      <c r="BL21" s="63">
        <f>I21*$F21*$BI21*Invoer!G$10</f>
        <v>0</v>
      </c>
      <c r="BM21" s="63">
        <f>J21*$F21*$BI21*Invoer!H$10</f>
        <v>0</v>
      </c>
      <c r="BN21" s="63">
        <f>K21*$F21*$BI21*Invoer!I$10</f>
        <v>0</v>
      </c>
      <c r="BO21" s="63">
        <f>L21*$F21*$BI21*Invoer!J$10</f>
        <v>0</v>
      </c>
      <c r="BP21" s="63">
        <f>M21*$F21*$BI21*Invoer!K$10</f>
        <v>0</v>
      </c>
      <c r="BQ21" s="63">
        <f>N21*$F21*$BI21*Invoer!L$10</f>
        <v>0</v>
      </c>
      <c r="BR21" s="63">
        <f>O21*$F21*$BI21*Invoer!M$10</f>
        <v>0</v>
      </c>
      <c r="BS21" s="63">
        <f>P21*$F21*$BI21*Invoer!N$10</f>
        <v>0</v>
      </c>
      <c r="BT21" s="63">
        <f>Q21*$F21*$BI21*Invoer!O$10</f>
        <v>0</v>
      </c>
      <c r="BU21" s="63">
        <f>R21*$F21*$BI21*Invoer!P$10</f>
        <v>0</v>
      </c>
      <c r="BW21" s="7">
        <f>((BJ21*AV21)*(T21*Invoer!E$7))+BJ21*(100%-AV21)*AI21</f>
        <v>0</v>
      </c>
      <c r="BX21" s="7">
        <f>((BK21*AW21)*(U21*Invoer!F$7))+BK21*(100%-AW21)*AJ21</f>
        <v>0</v>
      </c>
      <c r="BY21" s="7">
        <f>((BL21*AX21)*(V21*Invoer!G$7))+BL21*(100%-AX21)*AK21</f>
        <v>0</v>
      </c>
      <c r="BZ21" s="7">
        <f>((BM21*AY21)*(W21*Invoer!H$7))+BM21*(100%-AY21)*AL21</f>
        <v>0</v>
      </c>
      <c r="CA21" s="7">
        <f>((BN21*AZ21)*(X21*Invoer!I$7))+BN21*(100%-AZ21)*AM21</f>
        <v>0</v>
      </c>
      <c r="CB21" s="7">
        <f>((BO21*BA21)*(Y21*Invoer!J$7))+BO21*(100%-BA21)*AN21</f>
        <v>0</v>
      </c>
      <c r="CC21" s="7">
        <f>((BP21*BB21)*(Z21*Invoer!K$7))+BP21*(100%-BB21)*AO21</f>
        <v>0</v>
      </c>
      <c r="CD21" s="7">
        <f>((BQ21*BC21)*(AA21*Invoer!L$7))+BQ21*(100%-BC21)*AP21</f>
        <v>0</v>
      </c>
      <c r="CE21" s="7">
        <f>((BR21*BD21)*(AB21*Invoer!M$7))+BR21*(100%-BD21)*AQ21</f>
        <v>0</v>
      </c>
      <c r="CF21" s="7">
        <f>((BS21*BE21)*(AC21*Invoer!N$7))+BS21*(100%-BE21)*AR21</f>
        <v>0</v>
      </c>
      <c r="CG21" s="7">
        <f>((BT21*BF21)*(AD21*Invoer!O$7))+BT21*(100%-BF21)*AS21</f>
        <v>0</v>
      </c>
      <c r="CH21" s="7">
        <f>((BU21*BG21)*(AE21*Invoer!P$7))+BU21*(100%-BG21)*AT21</f>
        <v>0</v>
      </c>
      <c r="CJ21" s="145">
        <f t="shared" si="1"/>
        <v>0</v>
      </c>
      <c r="CK21" s="145">
        <f t="shared" si="2"/>
        <v>0</v>
      </c>
      <c r="CL21" s="145">
        <f t="shared" si="4"/>
        <v>0</v>
      </c>
      <c r="CM21" s="145">
        <f t="shared" si="5"/>
        <v>0</v>
      </c>
      <c r="CN21" s="145">
        <f t="shared" si="6"/>
        <v>0</v>
      </c>
      <c r="CO21" s="145">
        <f t="shared" si="7"/>
        <v>0</v>
      </c>
      <c r="CP21" s="145">
        <f t="shared" si="8"/>
        <v>0</v>
      </c>
      <c r="CQ21" s="145">
        <f t="shared" si="9"/>
        <v>0</v>
      </c>
      <c r="CR21" s="145">
        <f t="shared" si="10"/>
        <v>0</v>
      </c>
      <c r="CS21" s="145">
        <f t="shared" si="11"/>
        <v>0</v>
      </c>
      <c r="CT21" s="145">
        <f t="shared" si="12"/>
        <v>0</v>
      </c>
      <c r="CU21" s="145">
        <f t="shared" si="13"/>
        <v>0</v>
      </c>
    </row>
    <row r="22" spans="1:99">
      <c r="A22" s="241" t="s">
        <v>107</v>
      </c>
      <c r="B22" s="242"/>
      <c r="C22" s="246" t="s">
        <v>470</v>
      </c>
      <c r="D22" s="244" t="s">
        <v>106</v>
      </c>
      <c r="E22" s="148" t="s">
        <v>643</v>
      </c>
      <c r="F22" s="206">
        <v>0</v>
      </c>
      <c r="G22" s="207">
        <v>0</v>
      </c>
      <c r="H22" s="207">
        <v>0</v>
      </c>
      <c r="I22" s="207">
        <v>0</v>
      </c>
      <c r="J22" s="207">
        <v>0</v>
      </c>
      <c r="K22" s="207">
        <v>0</v>
      </c>
      <c r="L22" s="207">
        <v>0</v>
      </c>
      <c r="M22" s="207">
        <v>0</v>
      </c>
      <c r="N22" s="207">
        <v>0</v>
      </c>
      <c r="O22" s="207">
        <v>0</v>
      </c>
      <c r="P22" s="207">
        <v>0</v>
      </c>
      <c r="Q22" s="207">
        <v>0</v>
      </c>
      <c r="R22" s="207">
        <v>0</v>
      </c>
      <c r="S22" s="210"/>
      <c r="T22" s="209">
        <v>0</v>
      </c>
      <c r="U22" s="136">
        <f t="shared" si="14"/>
        <v>0</v>
      </c>
      <c r="V22" s="136">
        <f t="shared" si="14"/>
        <v>0</v>
      </c>
      <c r="W22" s="136">
        <f t="shared" si="14"/>
        <v>0</v>
      </c>
      <c r="X22" s="136">
        <f t="shared" si="14"/>
        <v>0</v>
      </c>
      <c r="Y22" s="136">
        <f t="shared" si="14"/>
        <v>0</v>
      </c>
      <c r="Z22" s="136">
        <f t="shared" si="14"/>
        <v>0</v>
      </c>
      <c r="AA22" s="136">
        <f t="shared" si="14"/>
        <v>0</v>
      </c>
      <c r="AB22" s="136">
        <f t="shared" si="14"/>
        <v>0</v>
      </c>
      <c r="AC22" s="136">
        <f t="shared" si="14"/>
        <v>0</v>
      </c>
      <c r="AD22" s="136">
        <f t="shared" si="14"/>
        <v>0</v>
      </c>
      <c r="AE22" s="136">
        <f t="shared" si="14"/>
        <v>0</v>
      </c>
      <c r="AF22" s="139"/>
      <c r="AG22" s="138">
        <v>4</v>
      </c>
      <c r="AI22" s="23">
        <f>T22*Invoer!E$8</f>
        <v>0</v>
      </c>
      <c r="AJ22" s="23">
        <f>U22*Invoer!F$8</f>
        <v>0</v>
      </c>
      <c r="AK22" s="23">
        <f>V22*Invoer!G$8</f>
        <v>0</v>
      </c>
      <c r="AL22" s="23">
        <f>W22*Invoer!H$8</f>
        <v>0</v>
      </c>
      <c r="AM22" s="23">
        <f>X22*Invoer!I$8</f>
        <v>0</v>
      </c>
      <c r="AN22" s="23">
        <f>Y22*Invoer!J$8</f>
        <v>0</v>
      </c>
      <c r="AO22" s="23">
        <f>Z22*Invoer!K$8</f>
        <v>0</v>
      </c>
      <c r="AP22" s="23">
        <f>AA22*Invoer!L$8</f>
        <v>0</v>
      </c>
      <c r="AQ22" s="23">
        <f>AB22*Invoer!M$8</f>
        <v>0</v>
      </c>
      <c r="AR22" s="23">
        <f>AC22*Invoer!N$8</f>
        <v>0</v>
      </c>
      <c r="AS22" s="23">
        <f>AD22*Invoer!O$8</f>
        <v>0</v>
      </c>
      <c r="AT22" s="23">
        <f>AE22*Invoer!P$8</f>
        <v>0</v>
      </c>
      <c r="AV22" s="22">
        <f>Invoer!E$6</f>
        <v>1</v>
      </c>
      <c r="AW22" s="22">
        <f>Invoer!F$6</f>
        <v>1</v>
      </c>
      <c r="AX22" s="22">
        <f>Invoer!G$6</f>
        <v>1</v>
      </c>
      <c r="AY22" s="22">
        <f>Invoer!H$6</f>
        <v>1</v>
      </c>
      <c r="AZ22" s="22">
        <f>Invoer!I$6</f>
        <v>1</v>
      </c>
      <c r="BA22" s="22">
        <f>Invoer!J$6</f>
        <v>1</v>
      </c>
      <c r="BB22" s="22">
        <f>Invoer!K$6</f>
        <v>1</v>
      </c>
      <c r="BC22" s="22">
        <f>Invoer!L$6</f>
        <v>1</v>
      </c>
      <c r="BD22" s="22">
        <f>Invoer!M$6</f>
        <v>1</v>
      </c>
      <c r="BE22" s="22">
        <f>Invoer!N$6</f>
        <v>1</v>
      </c>
      <c r="BF22" s="22">
        <f>Invoer!O$6</f>
        <v>1</v>
      </c>
      <c r="BG22" s="22">
        <f>Invoer!P$6</f>
        <v>1</v>
      </c>
      <c r="BI22" s="8">
        <f>Invoer!B$5</f>
        <v>0.75</v>
      </c>
      <c r="BJ22" s="63">
        <f>G22*$F22*$BI22*Invoer!E$10</f>
        <v>0</v>
      </c>
      <c r="BK22" s="63">
        <f>H22*$F22*$BI22*Invoer!F$10</f>
        <v>0</v>
      </c>
      <c r="BL22" s="63">
        <f>I22*$F22*$BI22*Invoer!G$10</f>
        <v>0</v>
      </c>
      <c r="BM22" s="63">
        <f>J22*$F22*$BI22*Invoer!H$10</f>
        <v>0</v>
      </c>
      <c r="BN22" s="63">
        <f>K22*$F22*$BI22*Invoer!I$10</f>
        <v>0</v>
      </c>
      <c r="BO22" s="63">
        <f>L22*$F22*$BI22*Invoer!J$10</f>
        <v>0</v>
      </c>
      <c r="BP22" s="63">
        <f>M22*$F22*$BI22*Invoer!K$10</f>
        <v>0</v>
      </c>
      <c r="BQ22" s="63">
        <f>N22*$F22*$BI22*Invoer!L$10</f>
        <v>0</v>
      </c>
      <c r="BR22" s="63">
        <f>O22*$F22*$BI22*Invoer!M$10</f>
        <v>0</v>
      </c>
      <c r="BS22" s="63">
        <f>P22*$F22*$BI22*Invoer!N$10</f>
        <v>0</v>
      </c>
      <c r="BT22" s="63">
        <f>Q22*$F22*$BI22*Invoer!O$10</f>
        <v>0</v>
      </c>
      <c r="BU22" s="63">
        <f>R22*$F22*$BI22*Invoer!P$10</f>
        <v>0</v>
      </c>
      <c r="BW22" s="7">
        <f>((BJ22*AV22)*(T22*Invoer!E$7))+BJ22*(100%-AV22)*AI22</f>
        <v>0</v>
      </c>
      <c r="BX22" s="7">
        <f>((BK22*AW22)*(U22*Invoer!F$7))+BK22*(100%-AW22)*AJ22</f>
        <v>0</v>
      </c>
      <c r="BY22" s="7">
        <f>((BL22*AX22)*(V22*Invoer!G$7))+BL22*(100%-AX22)*AK22</f>
        <v>0</v>
      </c>
      <c r="BZ22" s="7">
        <f>((BM22*AY22)*(W22*Invoer!H$7))+BM22*(100%-AY22)*AL22</f>
        <v>0</v>
      </c>
      <c r="CA22" s="7">
        <f>((BN22*AZ22)*(X22*Invoer!I$7))+BN22*(100%-AZ22)*AM22</f>
        <v>0</v>
      </c>
      <c r="CB22" s="7">
        <f>((BO22*BA22)*(Y22*Invoer!J$7))+BO22*(100%-BA22)*AN22</f>
        <v>0</v>
      </c>
      <c r="CC22" s="7">
        <f>((BP22*BB22)*(Z22*Invoer!K$7))+BP22*(100%-BB22)*AO22</f>
        <v>0</v>
      </c>
      <c r="CD22" s="7">
        <f>((BQ22*BC22)*(AA22*Invoer!L$7))+BQ22*(100%-BC22)*AP22</f>
        <v>0</v>
      </c>
      <c r="CE22" s="7">
        <f>((BR22*BD22)*(AB22*Invoer!M$7))+BR22*(100%-BD22)*AQ22</f>
        <v>0</v>
      </c>
      <c r="CF22" s="7">
        <f>((BS22*BE22)*(AC22*Invoer!N$7))+BS22*(100%-BE22)*AR22</f>
        <v>0</v>
      </c>
      <c r="CG22" s="7">
        <f>((BT22*BF22)*(AD22*Invoer!O$7))+BT22*(100%-BF22)*AS22</f>
        <v>0</v>
      </c>
      <c r="CH22" s="7">
        <f>((BU22*BG22)*(AE22*Invoer!P$7))+BU22*(100%-BG22)*AT22</f>
        <v>0</v>
      </c>
      <c r="CJ22" s="145">
        <f t="shared" si="1"/>
        <v>0</v>
      </c>
      <c r="CK22" s="145">
        <f t="shared" si="2"/>
        <v>0</v>
      </c>
      <c r="CL22" s="145">
        <f t="shared" si="4"/>
        <v>0</v>
      </c>
      <c r="CM22" s="145">
        <f t="shared" si="5"/>
        <v>0</v>
      </c>
      <c r="CN22" s="145">
        <f t="shared" si="6"/>
        <v>0</v>
      </c>
      <c r="CO22" s="145">
        <f t="shared" si="7"/>
        <v>0</v>
      </c>
      <c r="CP22" s="145">
        <f t="shared" si="8"/>
        <v>0</v>
      </c>
      <c r="CQ22" s="145">
        <f t="shared" si="9"/>
        <v>0</v>
      </c>
      <c r="CR22" s="145">
        <f t="shared" si="10"/>
        <v>0</v>
      </c>
      <c r="CS22" s="145">
        <f t="shared" si="11"/>
        <v>0</v>
      </c>
      <c r="CT22" s="145">
        <f t="shared" si="12"/>
        <v>0</v>
      </c>
      <c r="CU22" s="145">
        <f t="shared" si="13"/>
        <v>0</v>
      </c>
    </row>
    <row r="23" spans="1:99">
      <c r="A23" s="241" t="s">
        <v>108</v>
      </c>
      <c r="B23" s="242"/>
      <c r="C23" s="246" t="s">
        <v>469</v>
      </c>
      <c r="D23" s="244" t="s">
        <v>106</v>
      </c>
      <c r="E23" s="148" t="s">
        <v>643</v>
      </c>
      <c r="F23" s="206">
        <v>0</v>
      </c>
      <c r="G23" s="207">
        <v>0</v>
      </c>
      <c r="H23" s="207">
        <v>0</v>
      </c>
      <c r="I23" s="207">
        <v>0</v>
      </c>
      <c r="J23" s="207">
        <v>0</v>
      </c>
      <c r="K23" s="207">
        <v>0</v>
      </c>
      <c r="L23" s="207">
        <v>0</v>
      </c>
      <c r="M23" s="207">
        <v>0</v>
      </c>
      <c r="N23" s="207">
        <v>0</v>
      </c>
      <c r="O23" s="207">
        <v>0</v>
      </c>
      <c r="P23" s="207">
        <v>0</v>
      </c>
      <c r="Q23" s="207">
        <v>0</v>
      </c>
      <c r="R23" s="207">
        <v>0</v>
      </c>
      <c r="S23" s="210"/>
      <c r="T23" s="209">
        <v>0</v>
      </c>
      <c r="U23" s="136">
        <f t="shared" si="14"/>
        <v>0</v>
      </c>
      <c r="V23" s="136">
        <f t="shared" si="14"/>
        <v>0</v>
      </c>
      <c r="W23" s="136">
        <f t="shared" si="14"/>
        <v>0</v>
      </c>
      <c r="X23" s="136">
        <f t="shared" si="14"/>
        <v>0</v>
      </c>
      <c r="Y23" s="136">
        <f t="shared" si="14"/>
        <v>0</v>
      </c>
      <c r="Z23" s="136">
        <f t="shared" si="14"/>
        <v>0</v>
      </c>
      <c r="AA23" s="136">
        <f t="shared" si="14"/>
        <v>0</v>
      </c>
      <c r="AB23" s="136">
        <f t="shared" si="14"/>
        <v>0</v>
      </c>
      <c r="AC23" s="136">
        <f t="shared" si="14"/>
        <v>0</v>
      </c>
      <c r="AD23" s="136">
        <f t="shared" si="14"/>
        <v>0</v>
      </c>
      <c r="AE23" s="136">
        <f t="shared" si="14"/>
        <v>0</v>
      </c>
      <c r="AF23" s="139"/>
      <c r="AG23" s="138">
        <v>4</v>
      </c>
      <c r="AI23" s="23">
        <f>T23*Invoer!E$8</f>
        <v>0</v>
      </c>
      <c r="AJ23" s="23">
        <f>U23*Invoer!F$8</f>
        <v>0</v>
      </c>
      <c r="AK23" s="23">
        <f>V23*Invoer!G$8</f>
        <v>0</v>
      </c>
      <c r="AL23" s="23">
        <f>W23*Invoer!H$8</f>
        <v>0</v>
      </c>
      <c r="AM23" s="23">
        <f>X23*Invoer!I$8</f>
        <v>0</v>
      </c>
      <c r="AN23" s="23">
        <f>Y23*Invoer!J$8</f>
        <v>0</v>
      </c>
      <c r="AO23" s="23">
        <f>Z23*Invoer!K$8</f>
        <v>0</v>
      </c>
      <c r="AP23" s="23">
        <f>AA23*Invoer!L$8</f>
        <v>0</v>
      </c>
      <c r="AQ23" s="23">
        <f>AB23*Invoer!M$8</f>
        <v>0</v>
      </c>
      <c r="AR23" s="23">
        <f>AC23*Invoer!N$8</f>
        <v>0</v>
      </c>
      <c r="AS23" s="23">
        <f>AD23*Invoer!O$8</f>
        <v>0</v>
      </c>
      <c r="AT23" s="23">
        <f>AE23*Invoer!P$8</f>
        <v>0</v>
      </c>
      <c r="AV23" s="22">
        <f>Invoer!E$6</f>
        <v>1</v>
      </c>
      <c r="AW23" s="22">
        <f>Invoer!F$6</f>
        <v>1</v>
      </c>
      <c r="AX23" s="22">
        <f>Invoer!G$6</f>
        <v>1</v>
      </c>
      <c r="AY23" s="22">
        <f>Invoer!H$6</f>
        <v>1</v>
      </c>
      <c r="AZ23" s="22">
        <f>Invoer!I$6</f>
        <v>1</v>
      </c>
      <c r="BA23" s="22">
        <f>Invoer!J$6</f>
        <v>1</v>
      </c>
      <c r="BB23" s="22">
        <f>Invoer!K$6</f>
        <v>1</v>
      </c>
      <c r="BC23" s="22">
        <f>Invoer!L$6</f>
        <v>1</v>
      </c>
      <c r="BD23" s="22">
        <f>Invoer!M$6</f>
        <v>1</v>
      </c>
      <c r="BE23" s="22">
        <f>Invoer!N$6</f>
        <v>1</v>
      </c>
      <c r="BF23" s="22">
        <f>Invoer!O$6</f>
        <v>1</v>
      </c>
      <c r="BG23" s="22">
        <f>Invoer!P$6</f>
        <v>1</v>
      </c>
      <c r="BI23" s="8">
        <f>Invoer!B$5</f>
        <v>0.75</v>
      </c>
      <c r="BJ23" s="63">
        <f>G23*$F23*$BI23*Invoer!E$10</f>
        <v>0</v>
      </c>
      <c r="BK23" s="63">
        <f>H23*$F23*$BI23*Invoer!F$10</f>
        <v>0</v>
      </c>
      <c r="BL23" s="63">
        <f>I23*$F23*$BI23*Invoer!G$10</f>
        <v>0</v>
      </c>
      <c r="BM23" s="63">
        <f>J23*$F23*$BI23*Invoer!H$10</f>
        <v>0</v>
      </c>
      <c r="BN23" s="63">
        <f>K23*$F23*$BI23*Invoer!I$10</f>
        <v>0</v>
      </c>
      <c r="BO23" s="63">
        <f>L23*$F23*$BI23*Invoer!J$10</f>
        <v>0</v>
      </c>
      <c r="BP23" s="63">
        <f>M23*$F23*$BI23*Invoer!K$10</f>
        <v>0</v>
      </c>
      <c r="BQ23" s="63">
        <f>N23*$F23*$BI23*Invoer!L$10</f>
        <v>0</v>
      </c>
      <c r="BR23" s="63">
        <f>O23*$F23*$BI23*Invoer!M$10</f>
        <v>0</v>
      </c>
      <c r="BS23" s="63">
        <f>P23*$F23*$BI23*Invoer!N$10</f>
        <v>0</v>
      </c>
      <c r="BT23" s="63">
        <f>Q23*$F23*$BI23*Invoer!O$10</f>
        <v>0</v>
      </c>
      <c r="BU23" s="63">
        <f>R23*$F23*$BI23*Invoer!P$10</f>
        <v>0</v>
      </c>
      <c r="BW23" s="7">
        <f>((BJ23*AV23)*(T23*Invoer!E$7))+BJ23*(100%-AV23)*AI23</f>
        <v>0</v>
      </c>
      <c r="BX23" s="7">
        <f>((BK23*AW23)*(U23*Invoer!F$7))+BK23*(100%-AW23)*AJ23</f>
        <v>0</v>
      </c>
      <c r="BY23" s="7">
        <f>((BL23*AX23)*(V23*Invoer!G$7))+BL23*(100%-AX23)*AK23</f>
        <v>0</v>
      </c>
      <c r="BZ23" s="7">
        <f>((BM23*AY23)*(W23*Invoer!H$7))+BM23*(100%-AY23)*AL23</f>
        <v>0</v>
      </c>
      <c r="CA23" s="7">
        <f>((BN23*AZ23)*(X23*Invoer!I$7))+BN23*(100%-AZ23)*AM23</f>
        <v>0</v>
      </c>
      <c r="CB23" s="7">
        <f>((BO23*BA23)*(Y23*Invoer!J$7))+BO23*(100%-BA23)*AN23</f>
        <v>0</v>
      </c>
      <c r="CC23" s="7">
        <f>((BP23*BB23)*(Z23*Invoer!K$7))+BP23*(100%-BB23)*AO23</f>
        <v>0</v>
      </c>
      <c r="CD23" s="7">
        <f>((BQ23*BC23)*(AA23*Invoer!L$7))+BQ23*(100%-BC23)*AP23</f>
        <v>0</v>
      </c>
      <c r="CE23" s="7">
        <f>((BR23*BD23)*(AB23*Invoer!M$7))+BR23*(100%-BD23)*AQ23</f>
        <v>0</v>
      </c>
      <c r="CF23" s="7">
        <f>((BS23*BE23)*(AC23*Invoer!N$7))+BS23*(100%-BE23)*AR23</f>
        <v>0</v>
      </c>
      <c r="CG23" s="7">
        <f>((BT23*BF23)*(AD23*Invoer!O$7))+BT23*(100%-BF23)*AS23</f>
        <v>0</v>
      </c>
      <c r="CH23" s="7">
        <f>((BU23*BG23)*(AE23*Invoer!P$7))+BU23*(100%-BG23)*AT23</f>
        <v>0</v>
      </c>
      <c r="CJ23" s="145">
        <f t="shared" si="1"/>
        <v>0</v>
      </c>
      <c r="CK23" s="145">
        <f t="shared" si="2"/>
        <v>0</v>
      </c>
      <c r="CL23" s="145">
        <f t="shared" si="4"/>
        <v>0</v>
      </c>
      <c r="CM23" s="145">
        <f t="shared" si="5"/>
        <v>0</v>
      </c>
      <c r="CN23" s="145">
        <f t="shared" si="6"/>
        <v>0</v>
      </c>
      <c r="CO23" s="145">
        <f t="shared" si="7"/>
        <v>0</v>
      </c>
      <c r="CP23" s="145">
        <f t="shared" si="8"/>
        <v>0</v>
      </c>
      <c r="CQ23" s="145">
        <f t="shared" si="9"/>
        <v>0</v>
      </c>
      <c r="CR23" s="145">
        <f t="shared" si="10"/>
        <v>0</v>
      </c>
      <c r="CS23" s="145">
        <f t="shared" si="11"/>
        <v>0</v>
      </c>
      <c r="CT23" s="145">
        <f t="shared" si="12"/>
        <v>0</v>
      </c>
      <c r="CU23" s="145">
        <f t="shared" si="13"/>
        <v>0</v>
      </c>
    </row>
    <row r="24" spans="1:99">
      <c r="A24" s="254" t="s">
        <v>426</v>
      </c>
      <c r="B24" s="251"/>
      <c r="C24" s="251" t="s">
        <v>476</v>
      </c>
      <c r="D24" s="252" t="s">
        <v>122</v>
      </c>
      <c r="E24" s="148" t="s">
        <v>643</v>
      </c>
      <c r="F24" s="206">
        <v>0</v>
      </c>
      <c r="G24" s="207">
        <v>0.05</v>
      </c>
      <c r="H24" s="207">
        <v>0.05</v>
      </c>
      <c r="I24" s="207">
        <v>0.05</v>
      </c>
      <c r="J24" s="207">
        <v>0.05</v>
      </c>
      <c r="K24" s="207">
        <v>0.05</v>
      </c>
      <c r="L24" s="207">
        <v>0.05</v>
      </c>
      <c r="M24" s="207">
        <v>0.05</v>
      </c>
      <c r="N24" s="207">
        <v>0.05</v>
      </c>
      <c r="O24" s="207">
        <v>0.05</v>
      </c>
      <c r="P24" s="207">
        <v>0.05</v>
      </c>
      <c r="Q24" s="207">
        <v>0.05</v>
      </c>
      <c r="R24" s="207">
        <v>0.05</v>
      </c>
      <c r="S24" s="210"/>
      <c r="T24" s="212">
        <v>60</v>
      </c>
      <c r="U24" s="136">
        <f t="shared" si="14"/>
        <v>60</v>
      </c>
      <c r="V24" s="136">
        <f t="shared" si="14"/>
        <v>60</v>
      </c>
      <c r="W24" s="136">
        <f t="shared" si="14"/>
        <v>60</v>
      </c>
      <c r="X24" s="136">
        <f t="shared" si="14"/>
        <v>60</v>
      </c>
      <c r="Y24" s="136">
        <f t="shared" si="14"/>
        <v>60</v>
      </c>
      <c r="Z24" s="136">
        <f t="shared" si="14"/>
        <v>60</v>
      </c>
      <c r="AA24" s="136">
        <f t="shared" si="14"/>
        <v>60</v>
      </c>
      <c r="AB24" s="136">
        <f t="shared" si="14"/>
        <v>60</v>
      </c>
      <c r="AC24" s="136">
        <f t="shared" si="14"/>
        <v>60</v>
      </c>
      <c r="AD24" s="136">
        <f t="shared" si="14"/>
        <v>60</v>
      </c>
      <c r="AE24" s="136">
        <f t="shared" si="14"/>
        <v>60</v>
      </c>
      <c r="AF24" s="139"/>
      <c r="AG24" s="138">
        <v>4</v>
      </c>
      <c r="AI24" s="23">
        <f>T24*Invoer!E$8</f>
        <v>36</v>
      </c>
      <c r="AJ24" s="23">
        <f>U24*Invoer!F$8</f>
        <v>36</v>
      </c>
      <c r="AK24" s="23">
        <f>V24*Invoer!G$8</f>
        <v>36</v>
      </c>
      <c r="AL24" s="23">
        <f>W24*Invoer!H$8</f>
        <v>36</v>
      </c>
      <c r="AM24" s="23">
        <f>X24*Invoer!I$8</f>
        <v>36</v>
      </c>
      <c r="AN24" s="23">
        <f>Y24*Invoer!J$8</f>
        <v>36</v>
      </c>
      <c r="AO24" s="23">
        <f>Z24*Invoer!K$8</f>
        <v>36</v>
      </c>
      <c r="AP24" s="23">
        <f>AA24*Invoer!L$8</f>
        <v>36</v>
      </c>
      <c r="AQ24" s="23">
        <f>AB24*Invoer!M$8</f>
        <v>36</v>
      </c>
      <c r="AR24" s="23">
        <f>AC24*Invoer!N$8</f>
        <v>36</v>
      </c>
      <c r="AS24" s="23">
        <f>AD24*Invoer!O$8</f>
        <v>36</v>
      </c>
      <c r="AT24" s="23">
        <f>AE24*Invoer!P$8</f>
        <v>36</v>
      </c>
      <c r="AU24" s="22"/>
      <c r="AV24" s="22">
        <f>Invoer!E$6</f>
        <v>1</v>
      </c>
      <c r="AW24" s="22">
        <f>Invoer!F$6</f>
        <v>1</v>
      </c>
      <c r="AX24" s="22">
        <f>Invoer!G$6</f>
        <v>1</v>
      </c>
      <c r="AY24" s="22">
        <f>Invoer!H$6</f>
        <v>1</v>
      </c>
      <c r="AZ24" s="22">
        <f>Invoer!I$6</f>
        <v>1</v>
      </c>
      <c r="BA24" s="22">
        <f>Invoer!J$6</f>
        <v>1</v>
      </c>
      <c r="BB24" s="22">
        <f>Invoer!K$6</f>
        <v>1</v>
      </c>
      <c r="BC24" s="22">
        <f>Invoer!L$6</f>
        <v>1</v>
      </c>
      <c r="BD24" s="22">
        <f>Invoer!M$6</f>
        <v>1</v>
      </c>
      <c r="BE24" s="22">
        <f>Invoer!N$6</f>
        <v>1</v>
      </c>
      <c r="BF24" s="22">
        <f>Invoer!O$6</f>
        <v>1</v>
      </c>
      <c r="BG24" s="22">
        <f>Invoer!P$6</f>
        <v>1</v>
      </c>
      <c r="BI24" s="8">
        <f>Invoer!B$5</f>
        <v>0.75</v>
      </c>
      <c r="BJ24" s="63">
        <f>G24*$F24*$BI24*Invoer!E$10</f>
        <v>0</v>
      </c>
      <c r="BK24" s="63">
        <f>H24*$F24*$BI24*Invoer!F$10</f>
        <v>0</v>
      </c>
      <c r="BL24" s="63">
        <f>I24*$F24*$BI24*Invoer!G$10</f>
        <v>0</v>
      </c>
      <c r="BM24" s="63">
        <f>J24*$F24*$BI24*Invoer!H$10</f>
        <v>0</v>
      </c>
      <c r="BN24" s="63">
        <f>K24*$F24*$BI24*Invoer!I$10</f>
        <v>0</v>
      </c>
      <c r="BO24" s="63">
        <f>L24*$F24*$BI24*Invoer!J$10</f>
        <v>0</v>
      </c>
      <c r="BP24" s="63">
        <f>M24*$F24*$BI24*Invoer!K$10</f>
        <v>0</v>
      </c>
      <c r="BQ24" s="63">
        <f>N24*$F24*$BI24*Invoer!L$10</f>
        <v>0</v>
      </c>
      <c r="BR24" s="63">
        <f>O24*$F24*$BI24*Invoer!M$10</f>
        <v>0</v>
      </c>
      <c r="BS24" s="63">
        <f>P24*$F24*$BI24*Invoer!N$10</f>
        <v>0</v>
      </c>
      <c r="BT24" s="63">
        <f>Q24*$F24*$BI24*Invoer!O$10</f>
        <v>0</v>
      </c>
      <c r="BU24" s="63">
        <f>R24*$F24*$BI24*Invoer!P$10</f>
        <v>0</v>
      </c>
      <c r="BW24" s="7">
        <f>((BJ24*AV24)*(T24*Invoer!E$7))+BJ24*(100%-AV24)*AI24</f>
        <v>0</v>
      </c>
      <c r="BX24" s="7">
        <f>((BK24*AW24)*(U24*Invoer!F$7))+BK24*(100%-AW24)*AJ24</f>
        <v>0</v>
      </c>
      <c r="BY24" s="7">
        <f>((BL24*AX24)*(V24*Invoer!G$7))+BL24*(100%-AX24)*AK24</f>
        <v>0</v>
      </c>
      <c r="BZ24" s="7">
        <f>((BM24*AY24)*(W24*Invoer!H$7))+BM24*(100%-AY24)*AL24</f>
        <v>0</v>
      </c>
      <c r="CA24" s="7">
        <f>((BN24*AZ24)*(X24*Invoer!I$7))+BN24*(100%-AZ24)*AM24</f>
        <v>0</v>
      </c>
      <c r="CB24" s="7">
        <f>((BO24*BA24)*(Y24*Invoer!J$7))+BO24*(100%-BA24)*AN24</f>
        <v>0</v>
      </c>
      <c r="CC24" s="7">
        <f>((BP24*BB24)*(Z24*Invoer!K$7))+BP24*(100%-BB24)*AO24</f>
        <v>0</v>
      </c>
      <c r="CD24" s="7">
        <f>((BQ24*BC24)*(AA24*Invoer!L$7))+BQ24*(100%-BC24)*AP24</f>
        <v>0</v>
      </c>
      <c r="CE24" s="7">
        <f>((BR24*BD24)*(AB24*Invoer!M$7))+BR24*(100%-BD24)*AQ24</f>
        <v>0</v>
      </c>
      <c r="CF24" s="7">
        <f>((BS24*BE24)*(AC24*Invoer!N$7))+BS24*(100%-BE24)*AR24</f>
        <v>0</v>
      </c>
      <c r="CG24" s="7">
        <f>((BT24*BF24)*(AD24*Invoer!O$7))+BT24*(100%-BF24)*AS24</f>
        <v>0</v>
      </c>
      <c r="CH24" s="7">
        <f>((BU24*BG24)*(AE24*Invoer!P$7))+BU24*(100%-BG24)*AT24</f>
        <v>0</v>
      </c>
      <c r="CJ24" s="145">
        <f t="shared" si="1"/>
        <v>0</v>
      </c>
      <c r="CK24" s="145">
        <f t="shared" si="2"/>
        <v>0</v>
      </c>
      <c r="CL24" s="145">
        <f t="shared" si="4"/>
        <v>0</v>
      </c>
      <c r="CM24" s="145">
        <f t="shared" si="5"/>
        <v>0</v>
      </c>
      <c r="CN24" s="145">
        <f t="shared" si="6"/>
        <v>0</v>
      </c>
      <c r="CO24" s="145">
        <f t="shared" si="7"/>
        <v>0</v>
      </c>
      <c r="CP24" s="145">
        <f t="shared" si="8"/>
        <v>0</v>
      </c>
      <c r="CQ24" s="145">
        <f t="shared" si="9"/>
        <v>0</v>
      </c>
      <c r="CR24" s="145">
        <f t="shared" si="10"/>
        <v>0</v>
      </c>
      <c r="CS24" s="145">
        <f t="shared" si="11"/>
        <v>0</v>
      </c>
      <c r="CT24" s="145">
        <f t="shared" si="12"/>
        <v>0</v>
      </c>
      <c r="CU24" s="145">
        <f t="shared" si="13"/>
        <v>0</v>
      </c>
    </row>
    <row r="25" spans="1:99">
      <c r="A25" s="255" t="s">
        <v>404</v>
      </c>
      <c r="B25" s="248"/>
      <c r="C25" s="246" t="s">
        <v>476</v>
      </c>
      <c r="D25" s="252" t="s">
        <v>122</v>
      </c>
      <c r="E25" s="148" t="s">
        <v>643</v>
      </c>
      <c r="F25" s="206">
        <v>0</v>
      </c>
      <c r="G25" s="207">
        <v>0</v>
      </c>
      <c r="H25" s="207">
        <v>0</v>
      </c>
      <c r="I25" s="207">
        <v>0</v>
      </c>
      <c r="J25" s="207">
        <v>2</v>
      </c>
      <c r="K25" s="207">
        <v>12</v>
      </c>
      <c r="L25" s="207">
        <v>17</v>
      </c>
      <c r="M25" s="207">
        <v>22</v>
      </c>
      <c r="N25" s="207">
        <v>35</v>
      </c>
      <c r="O25" s="207">
        <v>45</v>
      </c>
      <c r="P25" s="207">
        <v>45</v>
      </c>
      <c r="Q25" s="207">
        <v>45</v>
      </c>
      <c r="R25" s="207">
        <v>45</v>
      </c>
      <c r="S25" s="210"/>
      <c r="T25" s="209">
        <v>10.057740000000001</v>
      </c>
      <c r="U25" s="136">
        <f t="shared" si="14"/>
        <v>10.057740000000001</v>
      </c>
      <c r="V25" s="136">
        <f t="shared" si="14"/>
        <v>10.057740000000001</v>
      </c>
      <c r="W25" s="136">
        <f t="shared" si="14"/>
        <v>10.057740000000001</v>
      </c>
      <c r="X25" s="136">
        <f t="shared" si="14"/>
        <v>10.057740000000001</v>
      </c>
      <c r="Y25" s="136">
        <f t="shared" si="14"/>
        <v>10.057740000000001</v>
      </c>
      <c r="Z25" s="136">
        <f t="shared" si="14"/>
        <v>10.057740000000001</v>
      </c>
      <c r="AA25" s="136">
        <f t="shared" si="14"/>
        <v>10.057740000000001</v>
      </c>
      <c r="AB25" s="136">
        <f t="shared" si="14"/>
        <v>10.057740000000001</v>
      </c>
      <c r="AC25" s="136">
        <f t="shared" si="14"/>
        <v>10.057740000000001</v>
      </c>
      <c r="AD25" s="136">
        <f t="shared" si="14"/>
        <v>10.057740000000001</v>
      </c>
      <c r="AE25" s="136">
        <f t="shared" si="14"/>
        <v>10.057740000000001</v>
      </c>
      <c r="AF25" s="139"/>
      <c r="AG25" s="138">
        <v>4</v>
      </c>
      <c r="AI25" s="23">
        <f>T25*Invoer!E$8</f>
        <v>6.0346440000000001</v>
      </c>
      <c r="AJ25" s="23">
        <f>U25*Invoer!F$8</f>
        <v>6.0346440000000001</v>
      </c>
      <c r="AK25" s="23">
        <f>V25*Invoer!G$8</f>
        <v>6.0346440000000001</v>
      </c>
      <c r="AL25" s="23">
        <f>W25*Invoer!H$8</f>
        <v>6.0346440000000001</v>
      </c>
      <c r="AM25" s="23">
        <f>X25*Invoer!I$8</f>
        <v>6.0346440000000001</v>
      </c>
      <c r="AN25" s="23">
        <f>Y25*Invoer!J$8</f>
        <v>6.0346440000000001</v>
      </c>
      <c r="AO25" s="23">
        <f>Z25*Invoer!K$8</f>
        <v>6.0346440000000001</v>
      </c>
      <c r="AP25" s="23">
        <f>AA25*Invoer!L$8</f>
        <v>6.0346440000000001</v>
      </c>
      <c r="AQ25" s="23">
        <f>AB25*Invoer!M$8</f>
        <v>6.0346440000000001</v>
      </c>
      <c r="AR25" s="23">
        <f>AC25*Invoer!N$8</f>
        <v>6.0346440000000001</v>
      </c>
      <c r="AS25" s="23">
        <f>AD25*Invoer!O$8</f>
        <v>6.0346440000000001</v>
      </c>
      <c r="AT25" s="23">
        <f>AE25*Invoer!P$8</f>
        <v>6.0346440000000001</v>
      </c>
      <c r="AV25" s="22">
        <f>Invoer!E$6</f>
        <v>1</v>
      </c>
      <c r="AW25" s="22">
        <f>Invoer!F$6</f>
        <v>1</v>
      </c>
      <c r="AX25" s="22">
        <f>Invoer!G$6</f>
        <v>1</v>
      </c>
      <c r="AY25" s="22">
        <f>Invoer!H$6</f>
        <v>1</v>
      </c>
      <c r="AZ25" s="22">
        <f>Invoer!I$6</f>
        <v>1</v>
      </c>
      <c r="BA25" s="22">
        <f>Invoer!J$6</f>
        <v>1</v>
      </c>
      <c r="BB25" s="22">
        <f>Invoer!K$6</f>
        <v>1</v>
      </c>
      <c r="BC25" s="22">
        <f>Invoer!L$6</f>
        <v>1</v>
      </c>
      <c r="BD25" s="22">
        <f>Invoer!M$6</f>
        <v>1</v>
      </c>
      <c r="BE25" s="22">
        <f>Invoer!N$6</f>
        <v>1</v>
      </c>
      <c r="BF25" s="22">
        <f>Invoer!O$6</f>
        <v>1</v>
      </c>
      <c r="BG25" s="22">
        <f>Invoer!P$6</f>
        <v>1</v>
      </c>
      <c r="BI25" s="8">
        <f>Invoer!B$5</f>
        <v>0.75</v>
      </c>
      <c r="BJ25" s="63">
        <f>G25*$F25*$BI25*Invoer!E$10</f>
        <v>0</v>
      </c>
      <c r="BK25" s="63">
        <f>H25*$F25*$BI25*Invoer!F$10</f>
        <v>0</v>
      </c>
      <c r="BL25" s="63">
        <f>I25*$F25*$BI25*Invoer!G$10</f>
        <v>0</v>
      </c>
      <c r="BM25" s="63">
        <f>J25*$F25*$BI25*Invoer!H$10</f>
        <v>0</v>
      </c>
      <c r="BN25" s="63">
        <f>K25*$F25*$BI25*Invoer!I$10</f>
        <v>0</v>
      </c>
      <c r="BO25" s="63">
        <f>L25*$F25*$BI25*Invoer!J$10</f>
        <v>0</v>
      </c>
      <c r="BP25" s="63">
        <f>M25*$F25*$BI25*Invoer!K$10</f>
        <v>0</v>
      </c>
      <c r="BQ25" s="63">
        <f>N25*$F25*$BI25*Invoer!L$10</f>
        <v>0</v>
      </c>
      <c r="BR25" s="63">
        <f>O25*$F25*$BI25*Invoer!M$10</f>
        <v>0</v>
      </c>
      <c r="BS25" s="63">
        <f>P25*$F25*$BI25*Invoer!N$10</f>
        <v>0</v>
      </c>
      <c r="BT25" s="63">
        <f>Q25*$F25*$BI25*Invoer!O$10</f>
        <v>0</v>
      </c>
      <c r="BU25" s="63">
        <f>R25*$F25*$BI25*Invoer!P$10</f>
        <v>0</v>
      </c>
      <c r="BW25" s="7">
        <f>((BJ25*AV25)*(T25*Invoer!E$7))+BJ25*(100%-AV25)*AI25</f>
        <v>0</v>
      </c>
      <c r="BX25" s="7">
        <f>((BK25*AW25)*(U25*Invoer!F$7))+BK25*(100%-AW25)*AJ25</f>
        <v>0</v>
      </c>
      <c r="BY25" s="7">
        <f>((BL25*AX25)*(V25*Invoer!G$7))+BL25*(100%-AX25)*AK25</f>
        <v>0</v>
      </c>
      <c r="BZ25" s="7">
        <f>((BM25*AY25)*(W25*Invoer!H$7))+BM25*(100%-AY25)*AL25</f>
        <v>0</v>
      </c>
      <c r="CA25" s="7">
        <f>((BN25*AZ25)*(X25*Invoer!I$7))+BN25*(100%-AZ25)*AM25</f>
        <v>0</v>
      </c>
      <c r="CB25" s="7">
        <f>((BO25*BA25)*(Y25*Invoer!J$7))+BO25*(100%-BA25)*AN25</f>
        <v>0</v>
      </c>
      <c r="CC25" s="7">
        <f>((BP25*BB25)*(Z25*Invoer!K$7))+BP25*(100%-BB25)*AO25</f>
        <v>0</v>
      </c>
      <c r="CD25" s="7">
        <f>((BQ25*BC25)*(AA25*Invoer!L$7))+BQ25*(100%-BC25)*AP25</f>
        <v>0</v>
      </c>
      <c r="CE25" s="7">
        <f>((BR25*BD25)*(AB25*Invoer!M$7))+BR25*(100%-BD25)*AQ25</f>
        <v>0</v>
      </c>
      <c r="CF25" s="7">
        <f>((BS25*BE25)*(AC25*Invoer!N$7))+BS25*(100%-BE25)*AR25</f>
        <v>0</v>
      </c>
      <c r="CG25" s="7">
        <f>((BT25*BF25)*(AD25*Invoer!O$7))+BT25*(100%-BF25)*AS25</f>
        <v>0</v>
      </c>
      <c r="CH25" s="7">
        <f>((BU25*BG25)*(AE25*Invoer!P$7))+BU25*(100%-BG25)*AT25</f>
        <v>0</v>
      </c>
      <c r="CI25" s="7"/>
      <c r="CJ25" s="145">
        <f t="shared" si="1"/>
        <v>0</v>
      </c>
      <c r="CK25" s="145">
        <f t="shared" si="2"/>
        <v>0</v>
      </c>
      <c r="CL25" s="145">
        <f t="shared" si="4"/>
        <v>0</v>
      </c>
      <c r="CM25" s="145">
        <f t="shared" si="5"/>
        <v>0</v>
      </c>
      <c r="CN25" s="145">
        <f t="shared" si="6"/>
        <v>0</v>
      </c>
      <c r="CO25" s="145">
        <f t="shared" si="7"/>
        <v>0</v>
      </c>
      <c r="CP25" s="145">
        <f t="shared" si="8"/>
        <v>0</v>
      </c>
      <c r="CQ25" s="145">
        <f t="shared" si="9"/>
        <v>0</v>
      </c>
      <c r="CR25" s="145">
        <f t="shared" si="10"/>
        <v>0</v>
      </c>
      <c r="CS25" s="145">
        <f t="shared" si="11"/>
        <v>0</v>
      </c>
      <c r="CT25" s="145">
        <f t="shared" si="12"/>
        <v>0</v>
      </c>
      <c r="CU25" s="145">
        <f t="shared" si="13"/>
        <v>0</v>
      </c>
    </row>
    <row r="26" spans="1:99">
      <c r="A26" s="255" t="s">
        <v>419</v>
      </c>
      <c r="B26" s="246"/>
      <c r="C26" s="246" t="s">
        <v>476</v>
      </c>
      <c r="D26" s="252" t="s">
        <v>122</v>
      </c>
      <c r="E26" s="148" t="s">
        <v>643</v>
      </c>
      <c r="F26" s="206">
        <v>0</v>
      </c>
      <c r="G26" s="207">
        <v>0</v>
      </c>
      <c r="H26" s="207">
        <v>0.5</v>
      </c>
      <c r="I26" s="207">
        <v>0.99009900990099009</v>
      </c>
      <c r="J26" s="207">
        <v>1.7714791851195748</v>
      </c>
      <c r="K26" s="207">
        <v>2.7470640752695559</v>
      </c>
      <c r="L26" s="207">
        <v>3.6521508886139626</v>
      </c>
      <c r="M26" s="207">
        <v>4.2878877087966814</v>
      </c>
      <c r="N26" s="207">
        <v>4.6523144413844646</v>
      </c>
      <c r="O26" s="207">
        <v>4.8373197245541562</v>
      </c>
      <c r="P26" s="207">
        <v>4.9254599953150437</v>
      </c>
      <c r="Q26" s="207">
        <v>4.98790422563187</v>
      </c>
      <c r="R26" s="207">
        <v>4.9997757523682953</v>
      </c>
      <c r="S26" s="211"/>
      <c r="T26" s="209">
        <v>10.057740000000001</v>
      </c>
      <c r="U26" s="136">
        <f t="shared" ref="U26:AE35" si="15">$T26</f>
        <v>10.057740000000001</v>
      </c>
      <c r="V26" s="136">
        <f t="shared" si="15"/>
        <v>10.057740000000001</v>
      </c>
      <c r="W26" s="136">
        <f t="shared" si="15"/>
        <v>10.057740000000001</v>
      </c>
      <c r="X26" s="136">
        <f t="shared" si="15"/>
        <v>10.057740000000001</v>
      </c>
      <c r="Y26" s="136">
        <f t="shared" si="15"/>
        <v>10.057740000000001</v>
      </c>
      <c r="Z26" s="136">
        <f t="shared" si="15"/>
        <v>10.057740000000001</v>
      </c>
      <c r="AA26" s="136">
        <f t="shared" si="15"/>
        <v>10.057740000000001</v>
      </c>
      <c r="AB26" s="136">
        <f t="shared" si="15"/>
        <v>10.057740000000001</v>
      </c>
      <c r="AC26" s="136">
        <f t="shared" si="15"/>
        <v>10.057740000000001</v>
      </c>
      <c r="AD26" s="136">
        <f t="shared" si="15"/>
        <v>10.057740000000001</v>
      </c>
      <c r="AE26" s="136">
        <f t="shared" si="15"/>
        <v>10.057740000000001</v>
      </c>
      <c r="AF26" s="139"/>
      <c r="AG26" s="138">
        <v>4</v>
      </c>
      <c r="AH26" s="23"/>
      <c r="AI26" s="23">
        <f>T26*Invoer!E$8</f>
        <v>6.0346440000000001</v>
      </c>
      <c r="AJ26" s="23">
        <f>U26*Invoer!F$8</f>
        <v>6.0346440000000001</v>
      </c>
      <c r="AK26" s="23">
        <f>V26*Invoer!G$8</f>
        <v>6.0346440000000001</v>
      </c>
      <c r="AL26" s="23">
        <f>W26*Invoer!H$8</f>
        <v>6.0346440000000001</v>
      </c>
      <c r="AM26" s="23">
        <f>X26*Invoer!I$8</f>
        <v>6.0346440000000001</v>
      </c>
      <c r="AN26" s="23">
        <f>Y26*Invoer!J$8</f>
        <v>6.0346440000000001</v>
      </c>
      <c r="AO26" s="23">
        <f>Z26*Invoer!K$8</f>
        <v>6.0346440000000001</v>
      </c>
      <c r="AP26" s="23">
        <f>AA26*Invoer!L$8</f>
        <v>6.0346440000000001</v>
      </c>
      <c r="AQ26" s="23">
        <f>AB26*Invoer!M$8</f>
        <v>6.0346440000000001</v>
      </c>
      <c r="AR26" s="23">
        <f>AC26*Invoer!N$8</f>
        <v>6.0346440000000001</v>
      </c>
      <c r="AS26" s="23">
        <f>AD26*Invoer!O$8</f>
        <v>6.0346440000000001</v>
      </c>
      <c r="AT26" s="23">
        <f>AE26*Invoer!P$8</f>
        <v>6.0346440000000001</v>
      </c>
      <c r="AU26" s="22"/>
      <c r="AV26" s="22">
        <f>Invoer!E$6</f>
        <v>1</v>
      </c>
      <c r="AW26" s="22">
        <f>Invoer!F$6</f>
        <v>1</v>
      </c>
      <c r="AX26" s="22">
        <f>Invoer!G$6</f>
        <v>1</v>
      </c>
      <c r="AY26" s="22">
        <f>Invoer!H$6</f>
        <v>1</v>
      </c>
      <c r="AZ26" s="22">
        <f>Invoer!I$6</f>
        <v>1</v>
      </c>
      <c r="BA26" s="22">
        <f>Invoer!J$6</f>
        <v>1</v>
      </c>
      <c r="BB26" s="22">
        <f>Invoer!K$6</f>
        <v>1</v>
      </c>
      <c r="BC26" s="22">
        <f>Invoer!L$6</f>
        <v>1</v>
      </c>
      <c r="BD26" s="22">
        <f>Invoer!M$6</f>
        <v>1</v>
      </c>
      <c r="BE26" s="22">
        <f>Invoer!N$6</f>
        <v>1</v>
      </c>
      <c r="BF26" s="22">
        <f>Invoer!O$6</f>
        <v>1</v>
      </c>
      <c r="BG26" s="22">
        <f>Invoer!P$6</f>
        <v>1</v>
      </c>
      <c r="BH26" s="8"/>
      <c r="BI26" s="8">
        <f>Invoer!B$5</f>
        <v>0.75</v>
      </c>
      <c r="BJ26" s="63">
        <f>G26*$F26*$BI26*Invoer!E$10</f>
        <v>0</v>
      </c>
      <c r="BK26" s="63">
        <f>H26*$F26*$BI26*Invoer!F$10</f>
        <v>0</v>
      </c>
      <c r="BL26" s="63">
        <f>I26*$F26*$BI26*Invoer!G$10</f>
        <v>0</v>
      </c>
      <c r="BM26" s="63">
        <f>J26*$F26*$BI26*Invoer!H$10</f>
        <v>0</v>
      </c>
      <c r="BN26" s="63">
        <f>K26*$F26*$BI26*Invoer!I$10</f>
        <v>0</v>
      </c>
      <c r="BO26" s="63">
        <f>L26*$F26*$BI26*Invoer!J$10</f>
        <v>0</v>
      </c>
      <c r="BP26" s="63">
        <f>M26*$F26*$BI26*Invoer!K$10</f>
        <v>0</v>
      </c>
      <c r="BQ26" s="63">
        <f>N26*$F26*$BI26*Invoer!L$10</f>
        <v>0</v>
      </c>
      <c r="BR26" s="63">
        <f>O26*$F26*$BI26*Invoer!M$10</f>
        <v>0</v>
      </c>
      <c r="BS26" s="63">
        <f>P26*$F26*$BI26*Invoer!N$10</f>
        <v>0</v>
      </c>
      <c r="BT26" s="63">
        <f>Q26*$F26*$BI26*Invoer!O$10</f>
        <v>0</v>
      </c>
      <c r="BU26" s="63">
        <f>R26*$F26*$BI26*Invoer!P$10</f>
        <v>0</v>
      </c>
      <c r="BV26" s="7"/>
      <c r="BW26" s="7">
        <f>((BJ26*AV26)*(T26*Invoer!E$7))+BJ26*(100%-AV26)*AI26</f>
        <v>0</v>
      </c>
      <c r="BX26" s="7">
        <f>((BK26*AW26)*(U26*Invoer!F$7))+BK26*(100%-AW26)*AJ26</f>
        <v>0</v>
      </c>
      <c r="BY26" s="7">
        <f>((BL26*AX26)*(V26*Invoer!G$7))+BL26*(100%-AX26)*AK26</f>
        <v>0</v>
      </c>
      <c r="BZ26" s="7">
        <f>((BM26*AY26)*(W26*Invoer!H$7))+BM26*(100%-AY26)*AL26</f>
        <v>0</v>
      </c>
      <c r="CA26" s="7">
        <f>((BN26*AZ26)*(X26*Invoer!I$7))+BN26*(100%-AZ26)*AM26</f>
        <v>0</v>
      </c>
      <c r="CB26" s="7">
        <f>((BO26*BA26)*(Y26*Invoer!J$7))+BO26*(100%-BA26)*AN26</f>
        <v>0</v>
      </c>
      <c r="CC26" s="7">
        <f>((BP26*BB26)*(Z26*Invoer!K$7))+BP26*(100%-BB26)*AO26</f>
        <v>0</v>
      </c>
      <c r="CD26" s="7">
        <f>((BQ26*BC26)*(AA26*Invoer!L$7))+BQ26*(100%-BC26)*AP26</f>
        <v>0</v>
      </c>
      <c r="CE26" s="7">
        <f>((BR26*BD26)*(AB26*Invoer!M$7))+BR26*(100%-BD26)*AQ26</f>
        <v>0</v>
      </c>
      <c r="CF26" s="7">
        <f>((BS26*BE26)*(AC26*Invoer!N$7))+BS26*(100%-BE26)*AR26</f>
        <v>0</v>
      </c>
      <c r="CG26" s="7">
        <f>((BT26*BF26)*(AD26*Invoer!O$7))+BT26*(100%-BF26)*AS26</f>
        <v>0</v>
      </c>
      <c r="CH26" s="7">
        <f>((BU26*BG26)*(AE26*Invoer!P$7))+BU26*(100%-BG26)*AT26</f>
        <v>0</v>
      </c>
      <c r="CI26" s="7"/>
      <c r="CJ26" s="145">
        <f t="shared" si="1"/>
        <v>0</v>
      </c>
      <c r="CK26" s="145">
        <f t="shared" si="2"/>
        <v>0</v>
      </c>
      <c r="CL26" s="145">
        <f t="shared" si="4"/>
        <v>0</v>
      </c>
      <c r="CM26" s="145">
        <f t="shared" si="5"/>
        <v>0</v>
      </c>
      <c r="CN26" s="145">
        <f t="shared" si="6"/>
        <v>0</v>
      </c>
      <c r="CO26" s="145">
        <f t="shared" si="7"/>
        <v>0</v>
      </c>
      <c r="CP26" s="145">
        <f t="shared" si="8"/>
        <v>0</v>
      </c>
      <c r="CQ26" s="145">
        <f t="shared" si="9"/>
        <v>0</v>
      </c>
      <c r="CR26" s="145">
        <f t="shared" si="10"/>
        <v>0</v>
      </c>
      <c r="CS26" s="145">
        <f t="shared" si="11"/>
        <v>0</v>
      </c>
      <c r="CT26" s="145">
        <f t="shared" si="12"/>
        <v>0</v>
      </c>
      <c r="CU26" s="145">
        <f t="shared" si="13"/>
        <v>0</v>
      </c>
    </row>
    <row r="27" spans="1:99">
      <c r="A27" s="241" t="s">
        <v>109</v>
      </c>
      <c r="B27" s="242"/>
      <c r="C27" s="246" t="s">
        <v>110</v>
      </c>
      <c r="D27" s="244" t="s">
        <v>111</v>
      </c>
      <c r="E27" s="148" t="s">
        <v>643</v>
      </c>
      <c r="F27" s="206">
        <v>0</v>
      </c>
      <c r="G27" s="207">
        <v>0</v>
      </c>
      <c r="H27" s="207">
        <v>0.5</v>
      </c>
      <c r="I27" s="207">
        <v>0.99009900990099009</v>
      </c>
      <c r="J27" s="207">
        <v>1.7714791851195748</v>
      </c>
      <c r="K27" s="207">
        <v>2.7470640752695559</v>
      </c>
      <c r="L27" s="207">
        <v>3.6521508886139622</v>
      </c>
      <c r="M27" s="207">
        <v>4.2878877087966814</v>
      </c>
      <c r="N27" s="207">
        <v>4.6523144413844646</v>
      </c>
      <c r="O27" s="207">
        <v>4.8373197245541562</v>
      </c>
      <c r="P27" s="207">
        <v>4.9254599953150437</v>
      </c>
      <c r="Q27" s="207">
        <v>4.98790422563187</v>
      </c>
      <c r="R27" s="207">
        <v>4.9997757523682953</v>
      </c>
      <c r="S27" s="210"/>
      <c r="T27" s="209">
        <v>10.057740000000001</v>
      </c>
      <c r="U27" s="136">
        <f t="shared" si="15"/>
        <v>10.057740000000001</v>
      </c>
      <c r="V27" s="136">
        <f t="shared" si="15"/>
        <v>10.057740000000001</v>
      </c>
      <c r="W27" s="136">
        <f t="shared" si="15"/>
        <v>10.057740000000001</v>
      </c>
      <c r="X27" s="136">
        <f t="shared" si="15"/>
        <v>10.057740000000001</v>
      </c>
      <c r="Y27" s="136">
        <f t="shared" si="15"/>
        <v>10.057740000000001</v>
      </c>
      <c r="Z27" s="136">
        <f t="shared" si="15"/>
        <v>10.057740000000001</v>
      </c>
      <c r="AA27" s="136">
        <f t="shared" si="15"/>
        <v>10.057740000000001</v>
      </c>
      <c r="AB27" s="136">
        <f t="shared" si="15"/>
        <v>10.057740000000001</v>
      </c>
      <c r="AC27" s="136">
        <f t="shared" si="15"/>
        <v>10.057740000000001</v>
      </c>
      <c r="AD27" s="136">
        <f t="shared" si="15"/>
        <v>10.057740000000001</v>
      </c>
      <c r="AE27" s="136">
        <f t="shared" si="15"/>
        <v>10.057740000000001</v>
      </c>
      <c r="AF27" s="139"/>
      <c r="AG27" s="138">
        <v>4</v>
      </c>
      <c r="AI27" s="23">
        <f>T27*Invoer!E$8</f>
        <v>6.0346440000000001</v>
      </c>
      <c r="AJ27" s="23">
        <f>U27*Invoer!F$8</f>
        <v>6.0346440000000001</v>
      </c>
      <c r="AK27" s="23">
        <f>V27*Invoer!G$8</f>
        <v>6.0346440000000001</v>
      </c>
      <c r="AL27" s="23">
        <f>W27*Invoer!H$8</f>
        <v>6.0346440000000001</v>
      </c>
      <c r="AM27" s="23">
        <f>X27*Invoer!I$8</f>
        <v>6.0346440000000001</v>
      </c>
      <c r="AN27" s="23">
        <f>Y27*Invoer!J$8</f>
        <v>6.0346440000000001</v>
      </c>
      <c r="AO27" s="23">
        <f>Z27*Invoer!K$8</f>
        <v>6.0346440000000001</v>
      </c>
      <c r="AP27" s="23">
        <f>AA27*Invoer!L$8</f>
        <v>6.0346440000000001</v>
      </c>
      <c r="AQ27" s="23">
        <f>AB27*Invoer!M$8</f>
        <v>6.0346440000000001</v>
      </c>
      <c r="AR27" s="23">
        <f>AC27*Invoer!N$8</f>
        <v>6.0346440000000001</v>
      </c>
      <c r="AS27" s="23">
        <f>AD27*Invoer!O$8</f>
        <v>6.0346440000000001</v>
      </c>
      <c r="AT27" s="23">
        <f>AE27*Invoer!P$8</f>
        <v>6.0346440000000001</v>
      </c>
      <c r="AV27" s="22">
        <f>Invoer!E$6</f>
        <v>1</v>
      </c>
      <c r="AW27" s="22">
        <f>Invoer!F$6</f>
        <v>1</v>
      </c>
      <c r="AX27" s="22">
        <f>Invoer!G$6</f>
        <v>1</v>
      </c>
      <c r="AY27" s="22">
        <f>Invoer!H$6</f>
        <v>1</v>
      </c>
      <c r="AZ27" s="22">
        <f>Invoer!I$6</f>
        <v>1</v>
      </c>
      <c r="BA27" s="22">
        <f>Invoer!J$6</f>
        <v>1</v>
      </c>
      <c r="BB27" s="22">
        <f>Invoer!K$6</f>
        <v>1</v>
      </c>
      <c r="BC27" s="22">
        <f>Invoer!L$6</f>
        <v>1</v>
      </c>
      <c r="BD27" s="22">
        <f>Invoer!M$6</f>
        <v>1</v>
      </c>
      <c r="BE27" s="22">
        <f>Invoer!N$6</f>
        <v>1</v>
      </c>
      <c r="BF27" s="22">
        <f>Invoer!O$6</f>
        <v>1</v>
      </c>
      <c r="BG27" s="22">
        <f>Invoer!P$6</f>
        <v>1</v>
      </c>
      <c r="BI27" s="8">
        <f>Invoer!B$5</f>
        <v>0.75</v>
      </c>
      <c r="BJ27" s="63">
        <f>G27*$F27*$BI27*Invoer!E$10</f>
        <v>0</v>
      </c>
      <c r="BK27" s="63">
        <f>H27*$F27*$BI27*Invoer!F$10</f>
        <v>0</v>
      </c>
      <c r="BL27" s="63">
        <f>I27*$F27*$BI27*Invoer!G$10</f>
        <v>0</v>
      </c>
      <c r="BM27" s="63">
        <f>J27*$F27*$BI27*Invoer!H$10</f>
        <v>0</v>
      </c>
      <c r="BN27" s="63">
        <f>K27*$F27*$BI27*Invoer!I$10</f>
        <v>0</v>
      </c>
      <c r="BO27" s="63">
        <f>L27*$F27*$BI27*Invoer!J$10</f>
        <v>0</v>
      </c>
      <c r="BP27" s="63">
        <f>M27*$F27*$BI27*Invoer!K$10</f>
        <v>0</v>
      </c>
      <c r="BQ27" s="63">
        <f>N27*$F27*$BI27*Invoer!L$10</f>
        <v>0</v>
      </c>
      <c r="BR27" s="63">
        <f>O27*$F27*$BI27*Invoer!M$10</f>
        <v>0</v>
      </c>
      <c r="BS27" s="63">
        <f>P27*$F27*$BI27*Invoer!N$10</f>
        <v>0</v>
      </c>
      <c r="BT27" s="63">
        <f>Q27*$F27*$BI27*Invoer!O$10</f>
        <v>0</v>
      </c>
      <c r="BU27" s="63">
        <f>R27*$F27*$BI27*Invoer!P$10</f>
        <v>0</v>
      </c>
      <c r="BW27" s="7">
        <f>((BJ27*AV27)*(T27*Invoer!E$7))+BJ27*(100%-AV27)*AI27</f>
        <v>0</v>
      </c>
      <c r="BX27" s="7">
        <f>((BK27*AW27)*(U27*Invoer!F$7))+BK27*(100%-AW27)*AJ27</f>
        <v>0</v>
      </c>
      <c r="BY27" s="7">
        <f>((BL27*AX27)*(V27*Invoer!G$7))+BL27*(100%-AX27)*AK27</f>
        <v>0</v>
      </c>
      <c r="BZ27" s="7">
        <f>((BM27*AY27)*(W27*Invoer!H$7))+BM27*(100%-AY27)*AL27</f>
        <v>0</v>
      </c>
      <c r="CA27" s="7">
        <f>((BN27*AZ27)*(X27*Invoer!I$7))+BN27*(100%-AZ27)*AM27</f>
        <v>0</v>
      </c>
      <c r="CB27" s="7">
        <f>((BO27*BA27)*(Y27*Invoer!J$7))+BO27*(100%-BA27)*AN27</f>
        <v>0</v>
      </c>
      <c r="CC27" s="7">
        <f>((BP27*BB27)*(Z27*Invoer!K$7))+BP27*(100%-BB27)*AO27</f>
        <v>0</v>
      </c>
      <c r="CD27" s="7">
        <f>((BQ27*BC27)*(AA27*Invoer!L$7))+BQ27*(100%-BC27)*AP27</f>
        <v>0</v>
      </c>
      <c r="CE27" s="7">
        <f>((BR27*BD27)*(AB27*Invoer!M$7))+BR27*(100%-BD27)*AQ27</f>
        <v>0</v>
      </c>
      <c r="CF27" s="7">
        <f>((BS27*BE27)*(AC27*Invoer!N$7))+BS27*(100%-BE27)*AR27</f>
        <v>0</v>
      </c>
      <c r="CG27" s="7">
        <f>((BT27*BF27)*(AD27*Invoer!O$7))+BT27*(100%-BF27)*AS27</f>
        <v>0</v>
      </c>
      <c r="CH27" s="7">
        <f>((BU27*BG27)*(AE27*Invoer!P$7))+BU27*(100%-BG27)*AT27</f>
        <v>0</v>
      </c>
      <c r="CJ27" s="145">
        <f t="shared" si="1"/>
        <v>0</v>
      </c>
      <c r="CK27" s="145">
        <f t="shared" si="2"/>
        <v>0</v>
      </c>
      <c r="CL27" s="145">
        <f t="shared" si="4"/>
        <v>0</v>
      </c>
      <c r="CM27" s="145">
        <f t="shared" si="5"/>
        <v>0</v>
      </c>
      <c r="CN27" s="145">
        <f t="shared" si="6"/>
        <v>0</v>
      </c>
      <c r="CO27" s="145">
        <f t="shared" si="7"/>
        <v>0</v>
      </c>
      <c r="CP27" s="145">
        <f t="shared" si="8"/>
        <v>0</v>
      </c>
      <c r="CQ27" s="145">
        <f t="shared" si="9"/>
        <v>0</v>
      </c>
      <c r="CR27" s="145">
        <f t="shared" si="10"/>
        <v>0</v>
      </c>
      <c r="CS27" s="145">
        <f t="shared" si="11"/>
        <v>0</v>
      </c>
      <c r="CT27" s="145">
        <f t="shared" si="12"/>
        <v>0</v>
      </c>
      <c r="CU27" s="145">
        <f t="shared" si="13"/>
        <v>0</v>
      </c>
    </row>
    <row r="28" spans="1:99">
      <c r="A28" s="241" t="s">
        <v>112</v>
      </c>
      <c r="B28" s="242"/>
      <c r="C28" s="246" t="s">
        <v>592</v>
      </c>
      <c r="D28" s="244" t="s">
        <v>113</v>
      </c>
      <c r="E28" s="148" t="s">
        <v>643</v>
      </c>
      <c r="F28" s="206">
        <v>0</v>
      </c>
      <c r="G28" s="207">
        <v>0</v>
      </c>
      <c r="H28" s="207">
        <v>0</v>
      </c>
      <c r="I28" s="207">
        <v>0</v>
      </c>
      <c r="J28" s="207">
        <v>0</v>
      </c>
      <c r="K28" s="207">
        <v>0</v>
      </c>
      <c r="L28" s="207">
        <v>0</v>
      </c>
      <c r="M28" s="207">
        <v>0</v>
      </c>
      <c r="N28" s="207">
        <v>0</v>
      </c>
      <c r="O28" s="207">
        <v>0</v>
      </c>
      <c r="P28" s="207">
        <v>0</v>
      </c>
      <c r="Q28" s="207">
        <v>0</v>
      </c>
      <c r="R28" s="207">
        <v>0</v>
      </c>
      <c r="S28" s="210"/>
      <c r="T28" s="209">
        <v>0</v>
      </c>
      <c r="U28" s="136">
        <f t="shared" si="15"/>
        <v>0</v>
      </c>
      <c r="V28" s="136">
        <f t="shared" si="15"/>
        <v>0</v>
      </c>
      <c r="W28" s="136">
        <f t="shared" si="15"/>
        <v>0</v>
      </c>
      <c r="X28" s="136">
        <f t="shared" si="15"/>
        <v>0</v>
      </c>
      <c r="Y28" s="136">
        <f t="shared" si="15"/>
        <v>0</v>
      </c>
      <c r="Z28" s="136">
        <f t="shared" si="15"/>
        <v>0</v>
      </c>
      <c r="AA28" s="136">
        <f t="shared" si="15"/>
        <v>0</v>
      </c>
      <c r="AB28" s="136">
        <f t="shared" si="15"/>
        <v>0</v>
      </c>
      <c r="AC28" s="136">
        <f t="shared" si="15"/>
        <v>0</v>
      </c>
      <c r="AD28" s="136">
        <f t="shared" si="15"/>
        <v>0</v>
      </c>
      <c r="AE28" s="136">
        <f t="shared" si="15"/>
        <v>0</v>
      </c>
      <c r="AF28" s="139"/>
      <c r="AG28" s="138">
        <v>4</v>
      </c>
      <c r="AI28" s="23">
        <f>T28*Invoer!E$8</f>
        <v>0</v>
      </c>
      <c r="AJ28" s="23">
        <f>U28*Invoer!F$8</f>
        <v>0</v>
      </c>
      <c r="AK28" s="23">
        <f>V28*Invoer!G$8</f>
        <v>0</v>
      </c>
      <c r="AL28" s="23">
        <f>W28*Invoer!H$8</f>
        <v>0</v>
      </c>
      <c r="AM28" s="23">
        <f>X28*Invoer!I$8</f>
        <v>0</v>
      </c>
      <c r="AN28" s="23">
        <f>Y28*Invoer!J$8</f>
        <v>0</v>
      </c>
      <c r="AO28" s="23">
        <f>Z28*Invoer!K$8</f>
        <v>0</v>
      </c>
      <c r="AP28" s="23">
        <f>AA28*Invoer!L$8</f>
        <v>0</v>
      </c>
      <c r="AQ28" s="23">
        <f>AB28*Invoer!M$8</f>
        <v>0</v>
      </c>
      <c r="AR28" s="23">
        <f>AC28*Invoer!N$8</f>
        <v>0</v>
      </c>
      <c r="AS28" s="23">
        <f>AD28*Invoer!O$8</f>
        <v>0</v>
      </c>
      <c r="AT28" s="23">
        <f>AE28*Invoer!P$8</f>
        <v>0</v>
      </c>
      <c r="AV28" s="22">
        <f>Invoer!E$6</f>
        <v>1</v>
      </c>
      <c r="AW28" s="22">
        <f>Invoer!F$6</f>
        <v>1</v>
      </c>
      <c r="AX28" s="22">
        <f>Invoer!G$6</f>
        <v>1</v>
      </c>
      <c r="AY28" s="22">
        <f>Invoer!H$6</f>
        <v>1</v>
      </c>
      <c r="AZ28" s="22">
        <f>Invoer!I$6</f>
        <v>1</v>
      </c>
      <c r="BA28" s="22">
        <f>Invoer!J$6</f>
        <v>1</v>
      </c>
      <c r="BB28" s="22">
        <f>Invoer!K$6</f>
        <v>1</v>
      </c>
      <c r="BC28" s="22">
        <f>Invoer!L$6</f>
        <v>1</v>
      </c>
      <c r="BD28" s="22">
        <f>Invoer!M$6</f>
        <v>1</v>
      </c>
      <c r="BE28" s="22">
        <f>Invoer!N$6</f>
        <v>1</v>
      </c>
      <c r="BF28" s="22">
        <f>Invoer!O$6</f>
        <v>1</v>
      </c>
      <c r="BG28" s="22">
        <f>Invoer!P$6</f>
        <v>1</v>
      </c>
      <c r="BI28" s="8">
        <f>Invoer!B$5</f>
        <v>0.75</v>
      </c>
      <c r="BJ28" s="63">
        <f>G28*$F28*$BI28*Invoer!E$10</f>
        <v>0</v>
      </c>
      <c r="BK28" s="63">
        <f>H28*$F28*$BI28*Invoer!F$10</f>
        <v>0</v>
      </c>
      <c r="BL28" s="63">
        <f>I28*$F28*$BI28*Invoer!G$10</f>
        <v>0</v>
      </c>
      <c r="BM28" s="63">
        <f>J28*$F28*$BI28*Invoer!H$10</f>
        <v>0</v>
      </c>
      <c r="BN28" s="63">
        <f>K28*$F28*$BI28*Invoer!I$10</f>
        <v>0</v>
      </c>
      <c r="BO28" s="63">
        <f>L28*$F28*$BI28*Invoer!J$10</f>
        <v>0</v>
      </c>
      <c r="BP28" s="63">
        <f>M28*$F28*$BI28*Invoer!K$10</f>
        <v>0</v>
      </c>
      <c r="BQ28" s="63">
        <f>N28*$F28*$BI28*Invoer!L$10</f>
        <v>0</v>
      </c>
      <c r="BR28" s="63">
        <f>O28*$F28*$BI28*Invoer!M$10</f>
        <v>0</v>
      </c>
      <c r="BS28" s="63">
        <f>P28*$F28*$BI28*Invoer!N$10</f>
        <v>0</v>
      </c>
      <c r="BT28" s="63">
        <f>Q28*$F28*$BI28*Invoer!O$10</f>
        <v>0</v>
      </c>
      <c r="BU28" s="63">
        <f>R28*$F28*$BI28*Invoer!P$10</f>
        <v>0</v>
      </c>
      <c r="BW28" s="7">
        <f>((BJ28*AV28)*(T28*Invoer!E$7))+BJ28*(100%-AV28)*AI28</f>
        <v>0</v>
      </c>
      <c r="BX28" s="7">
        <f>((BK28*AW28)*(U28*Invoer!F$7))+BK28*(100%-AW28)*AJ28</f>
        <v>0</v>
      </c>
      <c r="BY28" s="7">
        <f>((BL28*AX28)*(V28*Invoer!G$7))+BL28*(100%-AX28)*AK28</f>
        <v>0</v>
      </c>
      <c r="BZ28" s="7">
        <f>((BM28*AY28)*(W28*Invoer!H$7))+BM28*(100%-AY28)*AL28</f>
        <v>0</v>
      </c>
      <c r="CA28" s="7">
        <f>((BN28*AZ28)*(X28*Invoer!I$7))+BN28*(100%-AZ28)*AM28</f>
        <v>0</v>
      </c>
      <c r="CB28" s="7">
        <f>((BO28*BA28)*(Y28*Invoer!J$7))+BO28*(100%-BA28)*AN28</f>
        <v>0</v>
      </c>
      <c r="CC28" s="7">
        <f>((BP28*BB28)*(Z28*Invoer!K$7))+BP28*(100%-BB28)*AO28</f>
        <v>0</v>
      </c>
      <c r="CD28" s="7">
        <f>((BQ28*BC28)*(AA28*Invoer!L$7))+BQ28*(100%-BC28)*AP28</f>
        <v>0</v>
      </c>
      <c r="CE28" s="7">
        <f>((BR28*BD28)*(AB28*Invoer!M$7))+BR28*(100%-BD28)*AQ28</f>
        <v>0</v>
      </c>
      <c r="CF28" s="7">
        <f>((BS28*BE28)*(AC28*Invoer!N$7))+BS28*(100%-BE28)*AR28</f>
        <v>0</v>
      </c>
      <c r="CG28" s="7">
        <f>((BT28*BF28)*(AD28*Invoer!O$7))+BT28*(100%-BF28)*AS28</f>
        <v>0</v>
      </c>
      <c r="CH28" s="7">
        <f>((BU28*BG28)*(AE28*Invoer!P$7))+BU28*(100%-BG28)*AT28</f>
        <v>0</v>
      </c>
      <c r="CJ28" s="145">
        <f t="shared" si="1"/>
        <v>0</v>
      </c>
      <c r="CK28" s="145">
        <f t="shared" si="2"/>
        <v>0</v>
      </c>
      <c r="CL28" s="145">
        <f t="shared" si="4"/>
        <v>0</v>
      </c>
      <c r="CM28" s="145">
        <f t="shared" si="5"/>
        <v>0</v>
      </c>
      <c r="CN28" s="145">
        <f t="shared" si="6"/>
        <v>0</v>
      </c>
      <c r="CO28" s="145">
        <f t="shared" si="7"/>
        <v>0</v>
      </c>
      <c r="CP28" s="145">
        <f t="shared" si="8"/>
        <v>0</v>
      </c>
      <c r="CQ28" s="145">
        <f t="shared" si="9"/>
        <v>0</v>
      </c>
      <c r="CR28" s="145">
        <f t="shared" si="10"/>
        <v>0</v>
      </c>
      <c r="CS28" s="145">
        <f t="shared" si="11"/>
        <v>0</v>
      </c>
      <c r="CT28" s="145">
        <f t="shared" si="12"/>
        <v>0</v>
      </c>
      <c r="CU28" s="145">
        <f t="shared" si="13"/>
        <v>0</v>
      </c>
    </row>
    <row r="29" spans="1:99">
      <c r="A29" s="254" t="s">
        <v>445</v>
      </c>
      <c r="B29" s="251"/>
      <c r="C29" s="251" t="s">
        <v>591</v>
      </c>
      <c r="D29" s="252" t="s">
        <v>138</v>
      </c>
      <c r="E29" s="148" t="s">
        <v>616</v>
      </c>
      <c r="F29" s="206">
        <v>0</v>
      </c>
      <c r="G29" s="207">
        <v>0.05</v>
      </c>
      <c r="H29" s="207">
        <v>0.05</v>
      </c>
      <c r="I29" s="207">
        <v>0.05</v>
      </c>
      <c r="J29" s="207">
        <v>0.05</v>
      </c>
      <c r="K29" s="207">
        <v>0.05</v>
      </c>
      <c r="L29" s="207">
        <v>0.05</v>
      </c>
      <c r="M29" s="207">
        <v>0.05</v>
      </c>
      <c r="N29" s="207">
        <v>0.05</v>
      </c>
      <c r="O29" s="207">
        <v>0.05</v>
      </c>
      <c r="P29" s="207">
        <v>0.05</v>
      </c>
      <c r="Q29" s="207">
        <v>0.05</v>
      </c>
      <c r="R29" s="207">
        <v>0.05</v>
      </c>
      <c r="S29" s="210"/>
      <c r="T29" s="212">
        <v>60</v>
      </c>
      <c r="U29" s="136">
        <f t="shared" si="15"/>
        <v>60</v>
      </c>
      <c r="V29" s="136">
        <f t="shared" si="15"/>
        <v>60</v>
      </c>
      <c r="W29" s="136">
        <f t="shared" si="15"/>
        <v>60</v>
      </c>
      <c r="X29" s="136">
        <f t="shared" si="15"/>
        <v>60</v>
      </c>
      <c r="Y29" s="136">
        <f t="shared" si="15"/>
        <v>60</v>
      </c>
      <c r="Z29" s="136">
        <f t="shared" si="15"/>
        <v>60</v>
      </c>
      <c r="AA29" s="136">
        <f t="shared" si="15"/>
        <v>60</v>
      </c>
      <c r="AB29" s="136">
        <f t="shared" si="15"/>
        <v>60</v>
      </c>
      <c r="AC29" s="136">
        <f t="shared" si="15"/>
        <v>60</v>
      </c>
      <c r="AD29" s="136">
        <f t="shared" si="15"/>
        <v>60</v>
      </c>
      <c r="AE29" s="136">
        <f t="shared" si="15"/>
        <v>60</v>
      </c>
      <c r="AF29" s="139"/>
      <c r="AG29" s="138">
        <v>4</v>
      </c>
      <c r="AI29" s="23">
        <f>T29*Invoer!E$8</f>
        <v>36</v>
      </c>
      <c r="AJ29" s="23">
        <f>U29*Invoer!F$8</f>
        <v>36</v>
      </c>
      <c r="AK29" s="23">
        <f>V29*Invoer!G$8</f>
        <v>36</v>
      </c>
      <c r="AL29" s="23">
        <f>W29*Invoer!H$8</f>
        <v>36</v>
      </c>
      <c r="AM29" s="23">
        <f>X29*Invoer!I$8</f>
        <v>36</v>
      </c>
      <c r="AN29" s="23">
        <f>Y29*Invoer!J$8</f>
        <v>36</v>
      </c>
      <c r="AO29" s="23">
        <f>Z29*Invoer!K$8</f>
        <v>36</v>
      </c>
      <c r="AP29" s="23">
        <f>AA29*Invoer!L$8</f>
        <v>36</v>
      </c>
      <c r="AQ29" s="23">
        <f>AB29*Invoer!M$8</f>
        <v>36</v>
      </c>
      <c r="AR29" s="23">
        <f>AC29*Invoer!N$8</f>
        <v>36</v>
      </c>
      <c r="AS29" s="23">
        <f>AD29*Invoer!O$8</f>
        <v>36</v>
      </c>
      <c r="AT29" s="23">
        <f>AE29*Invoer!P$8</f>
        <v>36</v>
      </c>
      <c r="AV29" s="22">
        <f>Invoer!E$6</f>
        <v>1</v>
      </c>
      <c r="AW29" s="22">
        <f>Invoer!F$6</f>
        <v>1</v>
      </c>
      <c r="AX29" s="22">
        <f>Invoer!G$6</f>
        <v>1</v>
      </c>
      <c r="AY29" s="22">
        <f>Invoer!H$6</f>
        <v>1</v>
      </c>
      <c r="AZ29" s="22">
        <f>Invoer!I$6</f>
        <v>1</v>
      </c>
      <c r="BA29" s="22">
        <f>Invoer!J$6</f>
        <v>1</v>
      </c>
      <c r="BB29" s="22">
        <f>Invoer!K$6</f>
        <v>1</v>
      </c>
      <c r="BC29" s="22">
        <f>Invoer!L$6</f>
        <v>1</v>
      </c>
      <c r="BD29" s="22">
        <f>Invoer!M$6</f>
        <v>1</v>
      </c>
      <c r="BE29" s="22">
        <f>Invoer!N$6</f>
        <v>1</v>
      </c>
      <c r="BF29" s="22">
        <f>Invoer!O$6</f>
        <v>1</v>
      </c>
      <c r="BG29" s="22">
        <f>Invoer!P$6</f>
        <v>1</v>
      </c>
      <c r="BI29" s="8">
        <f>Invoer!B$5</f>
        <v>0.75</v>
      </c>
      <c r="BJ29" s="63">
        <f>G29*$F29*$BI29*Invoer!E$10</f>
        <v>0</v>
      </c>
      <c r="BK29" s="63">
        <f>H29*$F29*$BI29*Invoer!F$10</f>
        <v>0</v>
      </c>
      <c r="BL29" s="63">
        <f>I29*$F29*$BI29*Invoer!G$10</f>
        <v>0</v>
      </c>
      <c r="BM29" s="63">
        <f>J29*$F29*$BI29*Invoer!H$10</f>
        <v>0</v>
      </c>
      <c r="BN29" s="63">
        <f>K29*$F29*$BI29*Invoer!I$10</f>
        <v>0</v>
      </c>
      <c r="BO29" s="63">
        <f>L29*$F29*$BI29*Invoer!J$10</f>
        <v>0</v>
      </c>
      <c r="BP29" s="63">
        <f>M29*$F29*$BI29*Invoer!K$10</f>
        <v>0</v>
      </c>
      <c r="BQ29" s="63">
        <f>N29*$F29*$BI29*Invoer!L$10</f>
        <v>0</v>
      </c>
      <c r="BR29" s="63">
        <f>O29*$F29*$BI29*Invoer!M$10</f>
        <v>0</v>
      </c>
      <c r="BS29" s="63">
        <f>P29*$F29*$BI29*Invoer!N$10</f>
        <v>0</v>
      </c>
      <c r="BT29" s="63">
        <f>Q29*$F29*$BI29*Invoer!O$10</f>
        <v>0</v>
      </c>
      <c r="BU29" s="63">
        <f>R29*$F29*$BI29*Invoer!P$10</f>
        <v>0</v>
      </c>
      <c r="BW29" s="7">
        <f>((BJ29*AV29)*(T29*Invoer!E$7))+BJ29*(100%-AV29)*AI29</f>
        <v>0</v>
      </c>
      <c r="BX29" s="7">
        <f>((BK29*AW29)*(U29*Invoer!F$7))+BK29*(100%-AW29)*AJ29</f>
        <v>0</v>
      </c>
      <c r="BY29" s="7">
        <f>((BL29*AX29)*(V29*Invoer!G$7))+BL29*(100%-AX29)*AK29</f>
        <v>0</v>
      </c>
      <c r="BZ29" s="7">
        <f>((BM29*AY29)*(W29*Invoer!H$7))+BM29*(100%-AY29)*AL29</f>
        <v>0</v>
      </c>
      <c r="CA29" s="7">
        <f>((BN29*AZ29)*(X29*Invoer!I$7))+BN29*(100%-AZ29)*AM29</f>
        <v>0</v>
      </c>
      <c r="CB29" s="7">
        <f>((BO29*BA29)*(Y29*Invoer!J$7))+BO29*(100%-BA29)*AN29</f>
        <v>0</v>
      </c>
      <c r="CC29" s="7">
        <f>((BP29*BB29)*(Z29*Invoer!K$7))+BP29*(100%-BB29)*AO29</f>
        <v>0</v>
      </c>
      <c r="CD29" s="7">
        <f>((BQ29*BC29)*(AA29*Invoer!L$7))+BQ29*(100%-BC29)*AP29</f>
        <v>0</v>
      </c>
      <c r="CE29" s="7">
        <f>((BR29*BD29)*(AB29*Invoer!M$7))+BR29*(100%-BD29)*AQ29</f>
        <v>0</v>
      </c>
      <c r="CF29" s="7">
        <f>((BS29*BE29)*(AC29*Invoer!N$7))+BS29*(100%-BE29)*AR29</f>
        <v>0</v>
      </c>
      <c r="CG29" s="7">
        <f>((BT29*BF29)*(AD29*Invoer!O$7))+BT29*(100%-BF29)*AS29</f>
        <v>0</v>
      </c>
      <c r="CH29" s="7">
        <f>((BU29*BG29)*(AE29*Invoer!P$7))+BU29*(100%-BG29)*AT29</f>
        <v>0</v>
      </c>
      <c r="CJ29" s="145">
        <f t="shared" si="1"/>
        <v>0</v>
      </c>
      <c r="CK29" s="145">
        <f t="shared" si="2"/>
        <v>0</v>
      </c>
      <c r="CL29" s="145">
        <f t="shared" si="4"/>
        <v>0</v>
      </c>
      <c r="CM29" s="145">
        <f t="shared" si="5"/>
        <v>0</v>
      </c>
      <c r="CN29" s="145">
        <f t="shared" si="6"/>
        <v>0</v>
      </c>
      <c r="CO29" s="145">
        <f t="shared" si="7"/>
        <v>0</v>
      </c>
      <c r="CP29" s="145">
        <f t="shared" si="8"/>
        <v>0</v>
      </c>
      <c r="CQ29" s="145">
        <f t="shared" si="9"/>
        <v>0</v>
      </c>
      <c r="CR29" s="145">
        <f t="shared" si="10"/>
        <v>0</v>
      </c>
      <c r="CS29" s="145">
        <f t="shared" si="11"/>
        <v>0</v>
      </c>
      <c r="CT29" s="145">
        <f t="shared" si="12"/>
        <v>0</v>
      </c>
      <c r="CU29" s="145">
        <f t="shared" si="13"/>
        <v>0</v>
      </c>
    </row>
    <row r="30" spans="1:99">
      <c r="A30" s="256" t="s">
        <v>410</v>
      </c>
      <c r="B30" s="248"/>
      <c r="C30" s="246" t="s">
        <v>590</v>
      </c>
      <c r="D30" s="244" t="s">
        <v>103</v>
      </c>
      <c r="E30" s="148" t="s">
        <v>643</v>
      </c>
      <c r="F30" s="206">
        <v>0</v>
      </c>
      <c r="G30" s="207">
        <v>0</v>
      </c>
      <c r="H30" s="207">
        <v>0</v>
      </c>
      <c r="I30" s="207">
        <v>0</v>
      </c>
      <c r="J30" s="207">
        <v>0</v>
      </c>
      <c r="K30" s="207">
        <v>0</v>
      </c>
      <c r="L30" s="207">
        <v>0</v>
      </c>
      <c r="M30" s="207">
        <v>0</v>
      </c>
      <c r="N30" s="207">
        <v>0</v>
      </c>
      <c r="O30" s="207">
        <v>0</v>
      </c>
      <c r="P30" s="207">
        <v>0</v>
      </c>
      <c r="Q30" s="207">
        <v>0</v>
      </c>
      <c r="R30" s="207">
        <v>0</v>
      </c>
      <c r="S30" s="210"/>
      <c r="T30" s="209">
        <v>0</v>
      </c>
      <c r="U30" s="136">
        <f t="shared" si="15"/>
        <v>0</v>
      </c>
      <c r="V30" s="136">
        <f t="shared" si="15"/>
        <v>0</v>
      </c>
      <c r="W30" s="136">
        <f t="shared" si="15"/>
        <v>0</v>
      </c>
      <c r="X30" s="136">
        <f t="shared" si="15"/>
        <v>0</v>
      </c>
      <c r="Y30" s="136">
        <f t="shared" si="15"/>
        <v>0</v>
      </c>
      <c r="Z30" s="136">
        <f t="shared" si="15"/>
        <v>0</v>
      </c>
      <c r="AA30" s="136">
        <f t="shared" si="15"/>
        <v>0</v>
      </c>
      <c r="AB30" s="136">
        <f t="shared" si="15"/>
        <v>0</v>
      </c>
      <c r="AC30" s="136">
        <f t="shared" si="15"/>
        <v>0</v>
      </c>
      <c r="AD30" s="136">
        <f t="shared" si="15"/>
        <v>0</v>
      </c>
      <c r="AE30" s="136">
        <f t="shared" si="15"/>
        <v>0</v>
      </c>
      <c r="AF30" s="139"/>
      <c r="AG30" s="138">
        <v>4</v>
      </c>
      <c r="AI30" s="23">
        <f>T30*Invoer!E$8</f>
        <v>0</v>
      </c>
      <c r="AJ30" s="23">
        <f>U30*Invoer!F$8</f>
        <v>0</v>
      </c>
      <c r="AK30" s="23">
        <f>V30*Invoer!G$8</f>
        <v>0</v>
      </c>
      <c r="AL30" s="23">
        <f>W30*Invoer!H$8</f>
        <v>0</v>
      </c>
      <c r="AM30" s="23">
        <f>X30*Invoer!I$8</f>
        <v>0</v>
      </c>
      <c r="AN30" s="23">
        <f>Y30*Invoer!J$8</f>
        <v>0</v>
      </c>
      <c r="AO30" s="23">
        <f>Z30*Invoer!K$8</f>
        <v>0</v>
      </c>
      <c r="AP30" s="23">
        <f>AA30*Invoer!L$8</f>
        <v>0</v>
      </c>
      <c r="AQ30" s="23">
        <f>AB30*Invoer!M$8</f>
        <v>0</v>
      </c>
      <c r="AR30" s="23">
        <f>AC30*Invoer!N$8</f>
        <v>0</v>
      </c>
      <c r="AS30" s="23">
        <f>AD30*Invoer!O$8</f>
        <v>0</v>
      </c>
      <c r="AT30" s="23">
        <f>AE30*Invoer!P$8</f>
        <v>0</v>
      </c>
      <c r="AV30" s="22">
        <f>Invoer!E$6</f>
        <v>1</v>
      </c>
      <c r="AW30" s="22">
        <f>Invoer!F$6</f>
        <v>1</v>
      </c>
      <c r="AX30" s="22">
        <f>Invoer!G$6</f>
        <v>1</v>
      </c>
      <c r="AY30" s="22">
        <f>Invoer!H$6</f>
        <v>1</v>
      </c>
      <c r="AZ30" s="22">
        <f>Invoer!I$6</f>
        <v>1</v>
      </c>
      <c r="BA30" s="22">
        <f>Invoer!J$6</f>
        <v>1</v>
      </c>
      <c r="BB30" s="22">
        <f>Invoer!K$6</f>
        <v>1</v>
      </c>
      <c r="BC30" s="22">
        <f>Invoer!L$6</f>
        <v>1</v>
      </c>
      <c r="BD30" s="22">
        <f>Invoer!M$6</f>
        <v>1</v>
      </c>
      <c r="BE30" s="22">
        <f>Invoer!N$6</f>
        <v>1</v>
      </c>
      <c r="BF30" s="22">
        <f>Invoer!O$6</f>
        <v>1</v>
      </c>
      <c r="BG30" s="22">
        <f>Invoer!P$6</f>
        <v>1</v>
      </c>
      <c r="BI30" s="8">
        <f>Invoer!B$5</f>
        <v>0.75</v>
      </c>
      <c r="BJ30" s="63">
        <f>G30*$F30*$BI30*Invoer!E$10</f>
        <v>0</v>
      </c>
      <c r="BK30" s="63">
        <f>H30*$F30*$BI30*Invoer!F$10</f>
        <v>0</v>
      </c>
      <c r="BL30" s="63">
        <f>I30*$F30*$BI30*Invoer!G$10</f>
        <v>0</v>
      </c>
      <c r="BM30" s="63">
        <f>J30*$F30*$BI30*Invoer!H$10</f>
        <v>0</v>
      </c>
      <c r="BN30" s="63">
        <f>K30*$F30*$BI30*Invoer!I$10</f>
        <v>0</v>
      </c>
      <c r="BO30" s="63">
        <f>L30*$F30*$BI30*Invoer!J$10</f>
        <v>0</v>
      </c>
      <c r="BP30" s="63">
        <f>M30*$F30*$BI30*Invoer!K$10</f>
        <v>0</v>
      </c>
      <c r="BQ30" s="63">
        <f>N30*$F30*$BI30*Invoer!L$10</f>
        <v>0</v>
      </c>
      <c r="BR30" s="63">
        <f>O30*$F30*$BI30*Invoer!M$10</f>
        <v>0</v>
      </c>
      <c r="BS30" s="63">
        <f>P30*$F30*$BI30*Invoer!N$10</f>
        <v>0</v>
      </c>
      <c r="BT30" s="63">
        <f>Q30*$F30*$BI30*Invoer!O$10</f>
        <v>0</v>
      </c>
      <c r="BU30" s="63">
        <f>R30*$F30*$BI30*Invoer!P$10</f>
        <v>0</v>
      </c>
      <c r="BW30" s="7">
        <f>((BJ30*AV30)*(T30*Invoer!E$7))+BJ30*(100%-AV30)*AI30</f>
        <v>0</v>
      </c>
      <c r="BX30" s="7">
        <f>((BK30*AW30)*(U30*Invoer!F$7))+BK30*(100%-AW30)*AJ30</f>
        <v>0</v>
      </c>
      <c r="BY30" s="7">
        <f>((BL30*AX30)*(V30*Invoer!G$7))+BL30*(100%-AX30)*AK30</f>
        <v>0</v>
      </c>
      <c r="BZ30" s="7">
        <f>((BM30*AY30)*(W30*Invoer!H$7))+BM30*(100%-AY30)*AL30</f>
        <v>0</v>
      </c>
      <c r="CA30" s="7">
        <f>((BN30*AZ30)*(X30*Invoer!I$7))+BN30*(100%-AZ30)*AM30</f>
        <v>0</v>
      </c>
      <c r="CB30" s="7">
        <f>((BO30*BA30)*(Y30*Invoer!J$7))+BO30*(100%-BA30)*AN30</f>
        <v>0</v>
      </c>
      <c r="CC30" s="7">
        <f>((BP30*BB30)*(Z30*Invoer!K$7))+BP30*(100%-BB30)*AO30</f>
        <v>0</v>
      </c>
      <c r="CD30" s="7">
        <f>((BQ30*BC30)*(AA30*Invoer!L$7))+BQ30*(100%-BC30)*AP30</f>
        <v>0</v>
      </c>
      <c r="CE30" s="7">
        <f>((BR30*BD30)*(AB30*Invoer!M$7))+BR30*(100%-BD30)*AQ30</f>
        <v>0</v>
      </c>
      <c r="CF30" s="7">
        <f>((BS30*BE30)*(AC30*Invoer!N$7))+BS30*(100%-BE30)*AR30</f>
        <v>0</v>
      </c>
      <c r="CG30" s="7">
        <f>((BT30*BF30)*(AD30*Invoer!O$7))+BT30*(100%-BF30)*AS30</f>
        <v>0</v>
      </c>
      <c r="CH30" s="7">
        <f>((BU30*BG30)*(AE30*Invoer!P$7))+BU30*(100%-BG30)*AT30</f>
        <v>0</v>
      </c>
      <c r="CI30" s="7"/>
      <c r="CJ30" s="145">
        <f t="shared" si="1"/>
        <v>0</v>
      </c>
      <c r="CK30" s="145">
        <f t="shared" si="2"/>
        <v>0</v>
      </c>
      <c r="CL30" s="145">
        <f t="shared" si="4"/>
        <v>0</v>
      </c>
      <c r="CM30" s="145">
        <f t="shared" si="5"/>
        <v>0</v>
      </c>
      <c r="CN30" s="145">
        <f t="shared" si="6"/>
        <v>0</v>
      </c>
      <c r="CO30" s="145">
        <f t="shared" si="7"/>
        <v>0</v>
      </c>
      <c r="CP30" s="145">
        <f t="shared" si="8"/>
        <v>0</v>
      </c>
      <c r="CQ30" s="145">
        <f t="shared" si="9"/>
        <v>0</v>
      </c>
      <c r="CR30" s="145">
        <f t="shared" si="10"/>
        <v>0</v>
      </c>
      <c r="CS30" s="145">
        <f t="shared" si="11"/>
        <v>0</v>
      </c>
      <c r="CT30" s="145">
        <f t="shared" si="12"/>
        <v>0</v>
      </c>
      <c r="CU30" s="145">
        <f t="shared" si="13"/>
        <v>0</v>
      </c>
    </row>
    <row r="31" spans="1:99">
      <c r="A31" s="255" t="s">
        <v>601</v>
      </c>
      <c r="B31" s="248"/>
      <c r="C31" s="246" t="s">
        <v>550</v>
      </c>
      <c r="D31" s="244" t="s">
        <v>618</v>
      </c>
      <c r="E31" s="148" t="s">
        <v>643</v>
      </c>
      <c r="F31" s="206">
        <v>0</v>
      </c>
      <c r="G31" s="207">
        <v>0</v>
      </c>
      <c r="H31" s="207">
        <v>0</v>
      </c>
      <c r="I31" s="207">
        <v>0</v>
      </c>
      <c r="J31" s="207">
        <v>0</v>
      </c>
      <c r="K31" s="207">
        <v>0</v>
      </c>
      <c r="L31" s="207">
        <v>0</v>
      </c>
      <c r="M31" s="207">
        <v>0</v>
      </c>
      <c r="N31" s="207">
        <v>0</v>
      </c>
      <c r="O31" s="207">
        <v>0</v>
      </c>
      <c r="P31" s="207">
        <v>0</v>
      </c>
      <c r="Q31" s="207">
        <v>0</v>
      </c>
      <c r="R31" s="207">
        <v>0</v>
      </c>
      <c r="S31" s="210"/>
      <c r="T31" s="209">
        <v>0</v>
      </c>
      <c r="U31" s="136">
        <f t="shared" si="15"/>
        <v>0</v>
      </c>
      <c r="V31" s="136">
        <f t="shared" si="15"/>
        <v>0</v>
      </c>
      <c r="W31" s="136">
        <f t="shared" si="15"/>
        <v>0</v>
      </c>
      <c r="X31" s="136">
        <f t="shared" si="15"/>
        <v>0</v>
      </c>
      <c r="Y31" s="136">
        <f t="shared" si="15"/>
        <v>0</v>
      </c>
      <c r="Z31" s="136">
        <f t="shared" si="15"/>
        <v>0</v>
      </c>
      <c r="AA31" s="136">
        <f t="shared" si="15"/>
        <v>0</v>
      </c>
      <c r="AB31" s="136">
        <f t="shared" si="15"/>
        <v>0</v>
      </c>
      <c r="AC31" s="136">
        <f t="shared" si="15"/>
        <v>0</v>
      </c>
      <c r="AD31" s="136">
        <f t="shared" si="15"/>
        <v>0</v>
      </c>
      <c r="AE31" s="136">
        <f t="shared" si="15"/>
        <v>0</v>
      </c>
      <c r="AF31" s="139"/>
      <c r="AG31" s="138">
        <v>4</v>
      </c>
      <c r="AI31" s="23">
        <f>T31*Invoer!E$8</f>
        <v>0</v>
      </c>
      <c r="AJ31" s="23">
        <f>U31*Invoer!F$8</f>
        <v>0</v>
      </c>
      <c r="AK31" s="23">
        <f>V31*Invoer!G$8</f>
        <v>0</v>
      </c>
      <c r="AL31" s="23">
        <f>W31*Invoer!H$8</f>
        <v>0</v>
      </c>
      <c r="AM31" s="23">
        <f>X31*Invoer!I$8</f>
        <v>0</v>
      </c>
      <c r="AN31" s="23">
        <f>Y31*Invoer!J$8</f>
        <v>0</v>
      </c>
      <c r="AO31" s="23">
        <f>Z31*Invoer!K$8</f>
        <v>0</v>
      </c>
      <c r="AP31" s="23">
        <f>AA31*Invoer!L$8</f>
        <v>0</v>
      </c>
      <c r="AQ31" s="23">
        <f>AB31*Invoer!M$8</f>
        <v>0</v>
      </c>
      <c r="AR31" s="23">
        <f>AC31*Invoer!N$8</f>
        <v>0</v>
      </c>
      <c r="AS31" s="23">
        <f>AD31*Invoer!O$8</f>
        <v>0</v>
      </c>
      <c r="AT31" s="23">
        <f>AE31*Invoer!P$8</f>
        <v>0</v>
      </c>
      <c r="AV31" s="22">
        <f>Invoer!E$6</f>
        <v>1</v>
      </c>
      <c r="AW31" s="22">
        <f>Invoer!F$6</f>
        <v>1</v>
      </c>
      <c r="AX31" s="22">
        <f>Invoer!G$6</f>
        <v>1</v>
      </c>
      <c r="AY31" s="22">
        <f>Invoer!H$6</f>
        <v>1</v>
      </c>
      <c r="AZ31" s="22">
        <f>Invoer!I$6</f>
        <v>1</v>
      </c>
      <c r="BA31" s="22">
        <f>Invoer!J$6</f>
        <v>1</v>
      </c>
      <c r="BB31" s="22">
        <f>Invoer!K$6</f>
        <v>1</v>
      </c>
      <c r="BC31" s="22">
        <f>Invoer!L$6</f>
        <v>1</v>
      </c>
      <c r="BD31" s="22">
        <f>Invoer!M$6</f>
        <v>1</v>
      </c>
      <c r="BE31" s="22">
        <f>Invoer!N$6</f>
        <v>1</v>
      </c>
      <c r="BF31" s="22">
        <f>Invoer!O$6</f>
        <v>1</v>
      </c>
      <c r="BG31" s="22">
        <f>Invoer!P$6</f>
        <v>1</v>
      </c>
      <c r="BI31" s="8">
        <f>Invoer!B$5</f>
        <v>0.75</v>
      </c>
      <c r="BJ31" s="63">
        <f>G31*$F31*$BI31*Invoer!E$10</f>
        <v>0</v>
      </c>
      <c r="BK31" s="63">
        <f>H31*$F31*$BI31*Invoer!F$10</f>
        <v>0</v>
      </c>
      <c r="BL31" s="63">
        <f>I31*$F31*$BI31*Invoer!G$10</f>
        <v>0</v>
      </c>
      <c r="BM31" s="63">
        <f>J31*$F31*$BI31*Invoer!H$10</f>
        <v>0</v>
      </c>
      <c r="BN31" s="63">
        <f>K31*$F31*$BI31*Invoer!I$10</f>
        <v>0</v>
      </c>
      <c r="BO31" s="63">
        <f>L31*$F31*$BI31*Invoer!J$10</f>
        <v>0</v>
      </c>
      <c r="BP31" s="63">
        <f>M31*$F31*$BI31*Invoer!K$10</f>
        <v>0</v>
      </c>
      <c r="BQ31" s="63">
        <f>N31*$F31*$BI31*Invoer!L$10</f>
        <v>0</v>
      </c>
      <c r="BR31" s="63">
        <f>O31*$F31*$BI31*Invoer!M$10</f>
        <v>0</v>
      </c>
      <c r="BS31" s="63">
        <f>P31*$F31*$BI31*Invoer!N$10</f>
        <v>0</v>
      </c>
      <c r="BT31" s="63">
        <f>Q31*$F31*$BI31*Invoer!O$10</f>
        <v>0</v>
      </c>
      <c r="BU31" s="63">
        <f>R31*$F31*$BI31*Invoer!P$10</f>
        <v>0</v>
      </c>
      <c r="BW31" s="7">
        <f>((BJ31*AV31)*(T31*Invoer!E$7))+BJ31*(100%-AV31)*AI31</f>
        <v>0</v>
      </c>
      <c r="BX31" s="7">
        <f>((BK31*AW31)*(U31*Invoer!F$7))+BK31*(100%-AW31)*AJ31</f>
        <v>0</v>
      </c>
      <c r="BY31" s="7">
        <f>((BL31*AX31)*(V31*Invoer!G$7))+BL31*(100%-AX31)*AK31</f>
        <v>0</v>
      </c>
      <c r="BZ31" s="7">
        <f>((BM31*AY31)*(W31*Invoer!H$7))+BM31*(100%-AY31)*AL31</f>
        <v>0</v>
      </c>
      <c r="CA31" s="7">
        <f>((BN31*AZ31)*(X31*Invoer!I$7))+BN31*(100%-AZ31)*AM31</f>
        <v>0</v>
      </c>
      <c r="CB31" s="7">
        <f>((BO31*BA31)*(Y31*Invoer!J$7))+BO31*(100%-BA31)*AN31</f>
        <v>0</v>
      </c>
      <c r="CC31" s="7">
        <f>((BP31*BB31)*(Z31*Invoer!K$7))+BP31*(100%-BB31)*AO31</f>
        <v>0</v>
      </c>
      <c r="CD31" s="7">
        <f>((BQ31*BC31)*(AA31*Invoer!L$7))+BQ31*(100%-BC31)*AP31</f>
        <v>0</v>
      </c>
      <c r="CE31" s="7">
        <f>((BR31*BD31)*(AB31*Invoer!M$7))+BR31*(100%-BD31)*AQ31</f>
        <v>0</v>
      </c>
      <c r="CF31" s="7">
        <f>((BS31*BE31)*(AC31*Invoer!N$7))+BS31*(100%-BE31)*AR31</f>
        <v>0</v>
      </c>
      <c r="CG31" s="7">
        <f>((BT31*BF31)*(AD31*Invoer!O$7))+BT31*(100%-BF31)*AS31</f>
        <v>0</v>
      </c>
      <c r="CH31" s="7">
        <f>((BU31*BG31)*(AE31*Invoer!P$7))+BU31*(100%-BG31)*AT31</f>
        <v>0</v>
      </c>
      <c r="CI31" s="7"/>
      <c r="CJ31" s="145">
        <f t="shared" si="1"/>
        <v>0</v>
      </c>
      <c r="CK31" s="145">
        <f t="shared" si="2"/>
        <v>0</v>
      </c>
      <c r="CL31" s="145">
        <f t="shared" si="4"/>
        <v>0</v>
      </c>
      <c r="CM31" s="145">
        <f t="shared" si="5"/>
        <v>0</v>
      </c>
      <c r="CN31" s="145">
        <f t="shared" si="6"/>
        <v>0</v>
      </c>
      <c r="CO31" s="145">
        <f t="shared" si="7"/>
        <v>0</v>
      </c>
      <c r="CP31" s="145">
        <f t="shared" si="8"/>
        <v>0</v>
      </c>
      <c r="CQ31" s="145">
        <f t="shared" si="9"/>
        <v>0</v>
      </c>
      <c r="CR31" s="145">
        <f t="shared" si="10"/>
        <v>0</v>
      </c>
      <c r="CS31" s="145">
        <f t="shared" si="11"/>
        <v>0</v>
      </c>
      <c r="CT31" s="145">
        <f t="shared" si="12"/>
        <v>0</v>
      </c>
      <c r="CU31" s="145">
        <f t="shared" si="13"/>
        <v>0</v>
      </c>
    </row>
    <row r="32" spans="1:99">
      <c r="A32" s="255" t="s">
        <v>401</v>
      </c>
      <c r="B32" s="248"/>
      <c r="C32" s="246" t="s">
        <v>477</v>
      </c>
      <c r="D32" s="244" t="s">
        <v>122</v>
      </c>
      <c r="E32" s="148" t="s">
        <v>643</v>
      </c>
      <c r="F32" s="206">
        <v>0</v>
      </c>
      <c r="G32" s="207">
        <v>0</v>
      </c>
      <c r="H32" s="207">
        <v>1</v>
      </c>
      <c r="I32" s="207">
        <v>2.8846153846153846</v>
      </c>
      <c r="J32" s="207">
        <v>6.6371681415929205</v>
      </c>
      <c r="K32" s="207">
        <v>10.885341074020319</v>
      </c>
      <c r="L32" s="207">
        <v>13.472247170828092</v>
      </c>
      <c r="M32" s="207">
        <v>14.506489236184988</v>
      </c>
      <c r="N32" s="207">
        <v>14.848456651415653</v>
      </c>
      <c r="O32" s="207">
        <v>14.954213190054691</v>
      </c>
      <c r="P32" s="207">
        <v>14.986234544121842</v>
      </c>
      <c r="Q32" s="207">
        <v>14.998822140048663</v>
      </c>
      <c r="R32" s="207">
        <v>14.999997137193645</v>
      </c>
      <c r="S32" s="210"/>
      <c r="T32" s="209">
        <v>13.506107999999999</v>
      </c>
      <c r="U32" s="136">
        <f t="shared" si="15"/>
        <v>13.506107999999999</v>
      </c>
      <c r="V32" s="136">
        <f t="shared" si="15"/>
        <v>13.506107999999999</v>
      </c>
      <c r="W32" s="136">
        <f t="shared" si="15"/>
        <v>13.506107999999999</v>
      </c>
      <c r="X32" s="136">
        <f t="shared" si="15"/>
        <v>13.506107999999999</v>
      </c>
      <c r="Y32" s="136">
        <f t="shared" si="15"/>
        <v>13.506107999999999</v>
      </c>
      <c r="Z32" s="136">
        <f t="shared" si="15"/>
        <v>13.506107999999999</v>
      </c>
      <c r="AA32" s="136">
        <f t="shared" si="15"/>
        <v>13.506107999999999</v>
      </c>
      <c r="AB32" s="136">
        <f t="shared" si="15"/>
        <v>13.506107999999999</v>
      </c>
      <c r="AC32" s="136">
        <f t="shared" si="15"/>
        <v>13.506107999999999</v>
      </c>
      <c r="AD32" s="136">
        <f t="shared" si="15"/>
        <v>13.506107999999999</v>
      </c>
      <c r="AE32" s="136">
        <f t="shared" si="15"/>
        <v>13.506107999999999</v>
      </c>
      <c r="AF32" s="139"/>
      <c r="AG32" s="138">
        <v>4</v>
      </c>
      <c r="AI32" s="23">
        <f>T32*Invoer!E$8</f>
        <v>8.1036647999999989</v>
      </c>
      <c r="AJ32" s="23">
        <f>U32*Invoer!F$8</f>
        <v>8.1036647999999989</v>
      </c>
      <c r="AK32" s="23">
        <f>V32*Invoer!G$8</f>
        <v>8.1036647999999989</v>
      </c>
      <c r="AL32" s="23">
        <f>W32*Invoer!H$8</f>
        <v>8.1036647999999989</v>
      </c>
      <c r="AM32" s="23">
        <f>X32*Invoer!I$8</f>
        <v>8.1036647999999989</v>
      </c>
      <c r="AN32" s="23">
        <f>Y32*Invoer!J$8</f>
        <v>8.1036647999999989</v>
      </c>
      <c r="AO32" s="23">
        <f>Z32*Invoer!K$8</f>
        <v>8.1036647999999989</v>
      </c>
      <c r="AP32" s="23">
        <f>AA32*Invoer!L$8</f>
        <v>8.1036647999999989</v>
      </c>
      <c r="AQ32" s="23">
        <f>AB32*Invoer!M$8</f>
        <v>8.1036647999999989</v>
      </c>
      <c r="AR32" s="23">
        <f>AC32*Invoer!N$8</f>
        <v>8.1036647999999989</v>
      </c>
      <c r="AS32" s="23">
        <f>AD32*Invoer!O$8</f>
        <v>8.1036647999999989</v>
      </c>
      <c r="AT32" s="23">
        <f>AE32*Invoer!P$8</f>
        <v>8.1036647999999989</v>
      </c>
      <c r="AV32" s="22">
        <f>Invoer!E$6</f>
        <v>1</v>
      </c>
      <c r="AW32" s="22">
        <f>Invoer!F$6</f>
        <v>1</v>
      </c>
      <c r="AX32" s="22">
        <f>Invoer!G$6</f>
        <v>1</v>
      </c>
      <c r="AY32" s="22">
        <f>Invoer!H$6</f>
        <v>1</v>
      </c>
      <c r="AZ32" s="22">
        <f>Invoer!I$6</f>
        <v>1</v>
      </c>
      <c r="BA32" s="22">
        <f>Invoer!J$6</f>
        <v>1</v>
      </c>
      <c r="BB32" s="22">
        <f>Invoer!K$6</f>
        <v>1</v>
      </c>
      <c r="BC32" s="22">
        <f>Invoer!L$6</f>
        <v>1</v>
      </c>
      <c r="BD32" s="22">
        <f>Invoer!M$6</f>
        <v>1</v>
      </c>
      <c r="BE32" s="22">
        <f>Invoer!N$6</f>
        <v>1</v>
      </c>
      <c r="BF32" s="22">
        <f>Invoer!O$6</f>
        <v>1</v>
      </c>
      <c r="BG32" s="22">
        <f>Invoer!P$6</f>
        <v>1</v>
      </c>
      <c r="BI32" s="8">
        <f>Invoer!B$5</f>
        <v>0.75</v>
      </c>
      <c r="BJ32" s="63">
        <f>G32*$F32*$BI32*Invoer!E$10</f>
        <v>0</v>
      </c>
      <c r="BK32" s="63">
        <f>H32*$F32*$BI32*Invoer!F$10</f>
        <v>0</v>
      </c>
      <c r="BL32" s="63">
        <f>I32*$F32*$BI32*Invoer!G$10</f>
        <v>0</v>
      </c>
      <c r="BM32" s="63">
        <f>J32*$F32*$BI32*Invoer!H$10</f>
        <v>0</v>
      </c>
      <c r="BN32" s="63">
        <f>K32*$F32*$BI32*Invoer!I$10</f>
        <v>0</v>
      </c>
      <c r="BO32" s="63">
        <f>L32*$F32*$BI32*Invoer!J$10</f>
        <v>0</v>
      </c>
      <c r="BP32" s="63">
        <f>M32*$F32*$BI32*Invoer!K$10</f>
        <v>0</v>
      </c>
      <c r="BQ32" s="63">
        <f>N32*$F32*$BI32*Invoer!L$10</f>
        <v>0</v>
      </c>
      <c r="BR32" s="63">
        <f>O32*$F32*$BI32*Invoer!M$10</f>
        <v>0</v>
      </c>
      <c r="BS32" s="63">
        <f>P32*$F32*$BI32*Invoer!N$10</f>
        <v>0</v>
      </c>
      <c r="BT32" s="63">
        <f>Q32*$F32*$BI32*Invoer!O$10</f>
        <v>0</v>
      </c>
      <c r="BU32" s="63">
        <f>R32*$F32*$BI32*Invoer!P$10</f>
        <v>0</v>
      </c>
      <c r="BW32" s="7">
        <f>((BJ32*AV32)*(T32*Invoer!E$7))+BJ32*(100%-AV32)*AI32</f>
        <v>0</v>
      </c>
      <c r="BX32" s="7">
        <f>((BK32*AW32)*(U32*Invoer!F$7))+BK32*(100%-AW32)*AJ32</f>
        <v>0</v>
      </c>
      <c r="BY32" s="7">
        <f>((BL32*AX32)*(V32*Invoer!G$7))+BL32*(100%-AX32)*AK32</f>
        <v>0</v>
      </c>
      <c r="BZ32" s="7">
        <f>((BM32*AY32)*(W32*Invoer!H$7))+BM32*(100%-AY32)*AL32</f>
        <v>0</v>
      </c>
      <c r="CA32" s="7">
        <f>((BN32*AZ32)*(X32*Invoer!I$7))+BN32*(100%-AZ32)*AM32</f>
        <v>0</v>
      </c>
      <c r="CB32" s="7">
        <f>((BO32*BA32)*(Y32*Invoer!J$7))+BO32*(100%-BA32)*AN32</f>
        <v>0</v>
      </c>
      <c r="CC32" s="7">
        <f>((BP32*BB32)*(Z32*Invoer!K$7))+BP32*(100%-BB32)*AO32</f>
        <v>0</v>
      </c>
      <c r="CD32" s="7">
        <f>((BQ32*BC32)*(AA32*Invoer!L$7))+BQ32*(100%-BC32)*AP32</f>
        <v>0</v>
      </c>
      <c r="CE32" s="7">
        <f>((BR32*BD32)*(AB32*Invoer!M$7))+BR32*(100%-BD32)*AQ32</f>
        <v>0</v>
      </c>
      <c r="CF32" s="7">
        <f>((BS32*BE32)*(AC32*Invoer!N$7))+BS32*(100%-BE32)*AR32</f>
        <v>0</v>
      </c>
      <c r="CG32" s="7">
        <f>((BT32*BF32)*(AD32*Invoer!O$7))+BT32*(100%-BF32)*AS32</f>
        <v>0</v>
      </c>
      <c r="CH32" s="7">
        <f>((BU32*BG32)*(AE32*Invoer!P$7))+BU32*(100%-BG32)*AT32</f>
        <v>0</v>
      </c>
      <c r="CI32" s="7"/>
      <c r="CJ32" s="145">
        <f t="shared" si="1"/>
        <v>0</v>
      </c>
      <c r="CK32" s="145">
        <f t="shared" si="2"/>
        <v>0</v>
      </c>
      <c r="CL32" s="145">
        <f t="shared" si="4"/>
        <v>0</v>
      </c>
      <c r="CM32" s="145">
        <f t="shared" si="5"/>
        <v>0</v>
      </c>
      <c r="CN32" s="145">
        <f t="shared" si="6"/>
        <v>0</v>
      </c>
      <c r="CO32" s="145">
        <f t="shared" si="7"/>
        <v>0</v>
      </c>
      <c r="CP32" s="145">
        <f t="shared" si="8"/>
        <v>0</v>
      </c>
      <c r="CQ32" s="145">
        <f t="shared" si="9"/>
        <v>0</v>
      </c>
      <c r="CR32" s="145">
        <f t="shared" si="10"/>
        <v>0</v>
      </c>
      <c r="CS32" s="145">
        <f t="shared" si="11"/>
        <v>0</v>
      </c>
      <c r="CT32" s="145">
        <f t="shared" si="12"/>
        <v>0</v>
      </c>
      <c r="CU32" s="145">
        <f t="shared" si="13"/>
        <v>0</v>
      </c>
    </row>
    <row r="33" spans="1:99">
      <c r="A33" s="257" t="s">
        <v>451</v>
      </c>
      <c r="B33" s="251"/>
      <c r="C33" s="251" t="s">
        <v>589</v>
      </c>
      <c r="D33" s="252" t="s">
        <v>113</v>
      </c>
      <c r="E33" s="148" t="s">
        <v>643</v>
      </c>
      <c r="F33" s="206">
        <v>0</v>
      </c>
      <c r="G33" s="207">
        <v>0.05</v>
      </c>
      <c r="H33" s="207">
        <v>0.05</v>
      </c>
      <c r="I33" s="207">
        <v>0.05</v>
      </c>
      <c r="J33" s="207">
        <v>0.05</v>
      </c>
      <c r="K33" s="207">
        <v>0.05</v>
      </c>
      <c r="L33" s="207">
        <v>0.05</v>
      </c>
      <c r="M33" s="207">
        <v>0.05</v>
      </c>
      <c r="N33" s="207">
        <v>0.05</v>
      </c>
      <c r="O33" s="207">
        <v>0.05</v>
      </c>
      <c r="P33" s="207">
        <v>0.05</v>
      </c>
      <c r="Q33" s="207">
        <v>0.05</v>
      </c>
      <c r="R33" s="207">
        <v>0.05</v>
      </c>
      <c r="S33" s="210"/>
      <c r="T33" s="212">
        <v>60</v>
      </c>
      <c r="U33" s="136">
        <f t="shared" si="15"/>
        <v>60</v>
      </c>
      <c r="V33" s="136">
        <f t="shared" si="15"/>
        <v>60</v>
      </c>
      <c r="W33" s="136">
        <f t="shared" si="15"/>
        <v>60</v>
      </c>
      <c r="X33" s="136">
        <f t="shared" si="15"/>
        <v>60</v>
      </c>
      <c r="Y33" s="136">
        <f t="shared" si="15"/>
        <v>60</v>
      </c>
      <c r="Z33" s="136">
        <f t="shared" si="15"/>
        <v>60</v>
      </c>
      <c r="AA33" s="136">
        <f t="shared" si="15"/>
        <v>60</v>
      </c>
      <c r="AB33" s="136">
        <f t="shared" si="15"/>
        <v>60</v>
      </c>
      <c r="AC33" s="136">
        <f t="shared" si="15"/>
        <v>60</v>
      </c>
      <c r="AD33" s="136">
        <f t="shared" si="15"/>
        <v>60</v>
      </c>
      <c r="AE33" s="136">
        <f t="shared" si="15"/>
        <v>60</v>
      </c>
      <c r="AF33" s="139"/>
      <c r="AG33" s="138">
        <v>4</v>
      </c>
      <c r="AI33" s="23">
        <f>T33*Invoer!E$8</f>
        <v>36</v>
      </c>
      <c r="AJ33" s="23">
        <f>U33*Invoer!F$8</f>
        <v>36</v>
      </c>
      <c r="AK33" s="23">
        <f>V33*Invoer!G$8</f>
        <v>36</v>
      </c>
      <c r="AL33" s="23">
        <f>W33*Invoer!H$8</f>
        <v>36</v>
      </c>
      <c r="AM33" s="23">
        <f>X33*Invoer!I$8</f>
        <v>36</v>
      </c>
      <c r="AN33" s="23">
        <f>Y33*Invoer!J$8</f>
        <v>36</v>
      </c>
      <c r="AO33" s="23">
        <f>Z33*Invoer!K$8</f>
        <v>36</v>
      </c>
      <c r="AP33" s="23">
        <f>AA33*Invoer!L$8</f>
        <v>36</v>
      </c>
      <c r="AQ33" s="23">
        <f>AB33*Invoer!M$8</f>
        <v>36</v>
      </c>
      <c r="AR33" s="23">
        <f>AC33*Invoer!N$8</f>
        <v>36</v>
      </c>
      <c r="AS33" s="23">
        <f>AD33*Invoer!O$8</f>
        <v>36</v>
      </c>
      <c r="AT33" s="23">
        <f>AE33*Invoer!P$8</f>
        <v>36</v>
      </c>
      <c r="AV33" s="22">
        <f>Invoer!E$6</f>
        <v>1</v>
      </c>
      <c r="AW33" s="22">
        <f>Invoer!F$6</f>
        <v>1</v>
      </c>
      <c r="AX33" s="22">
        <f>Invoer!G$6</f>
        <v>1</v>
      </c>
      <c r="AY33" s="22">
        <f>Invoer!H$6</f>
        <v>1</v>
      </c>
      <c r="AZ33" s="22">
        <f>Invoer!I$6</f>
        <v>1</v>
      </c>
      <c r="BA33" s="22">
        <f>Invoer!J$6</f>
        <v>1</v>
      </c>
      <c r="BB33" s="22">
        <f>Invoer!K$6</f>
        <v>1</v>
      </c>
      <c r="BC33" s="22">
        <f>Invoer!L$6</f>
        <v>1</v>
      </c>
      <c r="BD33" s="22">
        <f>Invoer!M$6</f>
        <v>1</v>
      </c>
      <c r="BE33" s="22">
        <f>Invoer!N$6</f>
        <v>1</v>
      </c>
      <c r="BF33" s="22">
        <f>Invoer!O$6</f>
        <v>1</v>
      </c>
      <c r="BG33" s="22">
        <f>Invoer!P$6</f>
        <v>1</v>
      </c>
      <c r="BI33" s="8">
        <f>Invoer!B$5</f>
        <v>0.75</v>
      </c>
      <c r="BJ33" s="63">
        <f>G33*$F33*$BI33*Invoer!E$10</f>
        <v>0</v>
      </c>
      <c r="BK33" s="63">
        <f>H33*$F33*$BI33*Invoer!F$10</f>
        <v>0</v>
      </c>
      <c r="BL33" s="63">
        <f>I33*$F33*$BI33*Invoer!G$10</f>
        <v>0</v>
      </c>
      <c r="BM33" s="63">
        <f>J33*$F33*$BI33*Invoer!H$10</f>
        <v>0</v>
      </c>
      <c r="BN33" s="63">
        <f>K33*$F33*$BI33*Invoer!I$10</f>
        <v>0</v>
      </c>
      <c r="BO33" s="63">
        <f>L33*$F33*$BI33*Invoer!J$10</f>
        <v>0</v>
      </c>
      <c r="BP33" s="63">
        <f>M33*$F33*$BI33*Invoer!K$10</f>
        <v>0</v>
      </c>
      <c r="BQ33" s="63">
        <f>N33*$F33*$BI33*Invoer!L$10</f>
        <v>0</v>
      </c>
      <c r="BR33" s="63">
        <f>O33*$F33*$BI33*Invoer!M$10</f>
        <v>0</v>
      </c>
      <c r="BS33" s="63">
        <f>P33*$F33*$BI33*Invoer!N$10</f>
        <v>0</v>
      </c>
      <c r="BT33" s="63">
        <f>Q33*$F33*$BI33*Invoer!O$10</f>
        <v>0</v>
      </c>
      <c r="BU33" s="63">
        <f>R33*$F33*$BI33*Invoer!P$10</f>
        <v>0</v>
      </c>
      <c r="BW33" s="7">
        <f>((BJ33*AV33)*(T33*Invoer!E$7))+BJ33*(100%-AV33)*AI33</f>
        <v>0</v>
      </c>
      <c r="BX33" s="7">
        <f>((BK33*AW33)*(U33*Invoer!F$7))+BK33*(100%-AW33)*AJ33</f>
        <v>0</v>
      </c>
      <c r="BY33" s="7">
        <f>((BL33*AX33)*(V33*Invoer!G$7))+BL33*(100%-AX33)*AK33</f>
        <v>0</v>
      </c>
      <c r="BZ33" s="7">
        <f>((BM33*AY33)*(W33*Invoer!H$7))+BM33*(100%-AY33)*AL33</f>
        <v>0</v>
      </c>
      <c r="CA33" s="7">
        <f>((BN33*AZ33)*(X33*Invoer!I$7))+BN33*(100%-AZ33)*AM33</f>
        <v>0</v>
      </c>
      <c r="CB33" s="7">
        <f>((BO33*BA33)*(Y33*Invoer!J$7))+BO33*(100%-BA33)*AN33</f>
        <v>0</v>
      </c>
      <c r="CC33" s="7">
        <f>((BP33*BB33)*(Z33*Invoer!K$7))+BP33*(100%-BB33)*AO33</f>
        <v>0</v>
      </c>
      <c r="CD33" s="7">
        <f>((BQ33*BC33)*(AA33*Invoer!L$7))+BQ33*(100%-BC33)*AP33</f>
        <v>0</v>
      </c>
      <c r="CE33" s="7">
        <f>((BR33*BD33)*(AB33*Invoer!M$7))+BR33*(100%-BD33)*AQ33</f>
        <v>0</v>
      </c>
      <c r="CF33" s="7">
        <f>((BS33*BE33)*(AC33*Invoer!N$7))+BS33*(100%-BE33)*AR33</f>
        <v>0</v>
      </c>
      <c r="CG33" s="7">
        <f>((BT33*BF33)*(AD33*Invoer!O$7))+BT33*(100%-BF33)*AS33</f>
        <v>0</v>
      </c>
      <c r="CH33" s="7">
        <f>((BU33*BG33)*(AE33*Invoer!P$7))+BU33*(100%-BG33)*AT33</f>
        <v>0</v>
      </c>
      <c r="CJ33" s="145">
        <f t="shared" si="1"/>
        <v>0</v>
      </c>
      <c r="CK33" s="145">
        <f t="shared" si="2"/>
        <v>0</v>
      </c>
      <c r="CL33" s="145">
        <f t="shared" si="4"/>
        <v>0</v>
      </c>
      <c r="CM33" s="145">
        <f t="shared" si="5"/>
        <v>0</v>
      </c>
      <c r="CN33" s="145">
        <f t="shared" si="6"/>
        <v>0</v>
      </c>
      <c r="CO33" s="145">
        <f t="shared" si="7"/>
        <v>0</v>
      </c>
      <c r="CP33" s="145">
        <f t="shared" si="8"/>
        <v>0</v>
      </c>
      <c r="CQ33" s="145">
        <f t="shared" si="9"/>
        <v>0</v>
      </c>
      <c r="CR33" s="145">
        <f t="shared" si="10"/>
        <v>0</v>
      </c>
      <c r="CS33" s="145">
        <f t="shared" si="11"/>
        <v>0</v>
      </c>
      <c r="CT33" s="145">
        <f t="shared" si="12"/>
        <v>0</v>
      </c>
      <c r="CU33" s="145">
        <f t="shared" si="13"/>
        <v>0</v>
      </c>
    </row>
    <row r="34" spans="1:99">
      <c r="A34" s="256" t="s">
        <v>422</v>
      </c>
      <c r="B34" s="246"/>
      <c r="C34" s="246" t="s">
        <v>115</v>
      </c>
      <c r="D34" s="244" t="s">
        <v>116</v>
      </c>
      <c r="E34" s="148" t="s">
        <v>643</v>
      </c>
      <c r="F34" s="206">
        <v>0</v>
      </c>
      <c r="G34" s="207">
        <v>0</v>
      </c>
      <c r="H34" s="207">
        <v>1</v>
      </c>
      <c r="I34" s="207">
        <v>3.9024390243902443</v>
      </c>
      <c r="J34" s="207">
        <v>6.9114470842332612</v>
      </c>
      <c r="K34" s="207">
        <v>7.8153620710709486</v>
      </c>
      <c r="L34" s="207">
        <v>7.971750110545754</v>
      </c>
      <c r="M34" s="207">
        <v>7.9957497592685893</v>
      </c>
      <c r="N34" s="207">
        <v>7.9993621758565085</v>
      </c>
      <c r="O34" s="207">
        <v>7.9999043198943482</v>
      </c>
      <c r="P34" s="207">
        <v>7.9999856478382476</v>
      </c>
      <c r="Q34" s="207">
        <v>7.9999994934907903</v>
      </c>
      <c r="R34" s="207">
        <v>7.9999999999615365</v>
      </c>
      <c r="S34" s="211"/>
      <c r="T34" s="209">
        <v>7.6972500000000004</v>
      </c>
      <c r="U34" s="136">
        <f t="shared" si="15"/>
        <v>7.6972500000000004</v>
      </c>
      <c r="V34" s="136">
        <f t="shared" si="15"/>
        <v>7.6972500000000004</v>
      </c>
      <c r="W34" s="136">
        <f t="shared" si="15"/>
        <v>7.6972500000000004</v>
      </c>
      <c r="X34" s="136">
        <f t="shared" si="15"/>
        <v>7.6972500000000004</v>
      </c>
      <c r="Y34" s="136">
        <f t="shared" si="15"/>
        <v>7.6972500000000004</v>
      </c>
      <c r="Z34" s="136">
        <f t="shared" si="15"/>
        <v>7.6972500000000004</v>
      </c>
      <c r="AA34" s="136">
        <f t="shared" si="15"/>
        <v>7.6972500000000004</v>
      </c>
      <c r="AB34" s="136">
        <f t="shared" si="15"/>
        <v>7.6972500000000004</v>
      </c>
      <c r="AC34" s="136">
        <f t="shared" si="15"/>
        <v>7.6972500000000004</v>
      </c>
      <c r="AD34" s="136">
        <f t="shared" si="15"/>
        <v>7.6972500000000004</v>
      </c>
      <c r="AE34" s="136">
        <f t="shared" si="15"/>
        <v>7.6972500000000004</v>
      </c>
      <c r="AF34" s="139"/>
      <c r="AG34" s="138">
        <v>4</v>
      </c>
      <c r="AH34" s="23"/>
      <c r="AI34" s="23">
        <f>T34*Invoer!E$8</f>
        <v>4.6183500000000004</v>
      </c>
      <c r="AJ34" s="23">
        <f>U34*Invoer!F$8</f>
        <v>4.6183500000000004</v>
      </c>
      <c r="AK34" s="23">
        <f>V34*Invoer!G$8</f>
        <v>4.6183500000000004</v>
      </c>
      <c r="AL34" s="23">
        <f>W34*Invoer!H$8</f>
        <v>4.6183500000000004</v>
      </c>
      <c r="AM34" s="23">
        <f>X34*Invoer!I$8</f>
        <v>4.6183500000000004</v>
      </c>
      <c r="AN34" s="23">
        <f>Y34*Invoer!J$8</f>
        <v>4.6183500000000004</v>
      </c>
      <c r="AO34" s="23">
        <f>Z34*Invoer!K$8</f>
        <v>4.6183500000000004</v>
      </c>
      <c r="AP34" s="23">
        <f>AA34*Invoer!L$8</f>
        <v>4.6183500000000004</v>
      </c>
      <c r="AQ34" s="23">
        <f>AB34*Invoer!M$8</f>
        <v>4.6183500000000004</v>
      </c>
      <c r="AR34" s="23">
        <f>AC34*Invoer!N$8</f>
        <v>4.6183500000000004</v>
      </c>
      <c r="AS34" s="23">
        <f>AD34*Invoer!O$8</f>
        <v>4.6183500000000004</v>
      </c>
      <c r="AT34" s="23">
        <f>AE34*Invoer!P$8</f>
        <v>4.6183500000000004</v>
      </c>
      <c r="AU34" s="22"/>
      <c r="AV34" s="22">
        <f>Invoer!E$6</f>
        <v>1</v>
      </c>
      <c r="AW34" s="22">
        <f>Invoer!F$6</f>
        <v>1</v>
      </c>
      <c r="AX34" s="22">
        <f>Invoer!G$6</f>
        <v>1</v>
      </c>
      <c r="AY34" s="22">
        <f>Invoer!H$6</f>
        <v>1</v>
      </c>
      <c r="AZ34" s="22">
        <f>Invoer!I$6</f>
        <v>1</v>
      </c>
      <c r="BA34" s="22">
        <f>Invoer!J$6</f>
        <v>1</v>
      </c>
      <c r="BB34" s="22">
        <f>Invoer!K$6</f>
        <v>1</v>
      </c>
      <c r="BC34" s="22">
        <f>Invoer!L$6</f>
        <v>1</v>
      </c>
      <c r="BD34" s="22">
        <f>Invoer!M$6</f>
        <v>1</v>
      </c>
      <c r="BE34" s="22">
        <f>Invoer!N$6</f>
        <v>1</v>
      </c>
      <c r="BF34" s="22">
        <f>Invoer!O$6</f>
        <v>1</v>
      </c>
      <c r="BG34" s="22">
        <f>Invoer!P$6</f>
        <v>1</v>
      </c>
      <c r="BH34" s="8"/>
      <c r="BI34" s="8">
        <f>Invoer!B$5</f>
        <v>0.75</v>
      </c>
      <c r="BJ34" s="63">
        <f>G34*$F34*$BI34*Invoer!E$10</f>
        <v>0</v>
      </c>
      <c r="BK34" s="63">
        <f>H34*$F34*$BI34*Invoer!F$10</f>
        <v>0</v>
      </c>
      <c r="BL34" s="63">
        <f>I34*$F34*$BI34*Invoer!G$10</f>
        <v>0</v>
      </c>
      <c r="BM34" s="63">
        <f>J34*$F34*$BI34*Invoer!H$10</f>
        <v>0</v>
      </c>
      <c r="BN34" s="63">
        <f>K34*$F34*$BI34*Invoer!I$10</f>
        <v>0</v>
      </c>
      <c r="BO34" s="63">
        <f>L34*$F34*$BI34*Invoer!J$10</f>
        <v>0</v>
      </c>
      <c r="BP34" s="63">
        <f>M34*$F34*$BI34*Invoer!K$10</f>
        <v>0</v>
      </c>
      <c r="BQ34" s="63">
        <f>N34*$F34*$BI34*Invoer!L$10</f>
        <v>0</v>
      </c>
      <c r="BR34" s="63">
        <f>O34*$F34*$BI34*Invoer!M$10</f>
        <v>0</v>
      </c>
      <c r="BS34" s="63">
        <f>P34*$F34*$BI34*Invoer!N$10</f>
        <v>0</v>
      </c>
      <c r="BT34" s="63">
        <f>Q34*$F34*$BI34*Invoer!O$10</f>
        <v>0</v>
      </c>
      <c r="BU34" s="63">
        <f>R34*$F34*$BI34*Invoer!P$10</f>
        <v>0</v>
      </c>
      <c r="BV34" s="7"/>
      <c r="BW34" s="7">
        <f>((BJ34*AV34)*(T34*Invoer!E$7))+BJ34*(100%-AV34)*AI34</f>
        <v>0</v>
      </c>
      <c r="BX34" s="7">
        <f>((BK34*AW34)*(U34*Invoer!F$7))+BK34*(100%-AW34)*AJ34</f>
        <v>0</v>
      </c>
      <c r="BY34" s="7">
        <f>((BL34*AX34)*(V34*Invoer!G$7))+BL34*(100%-AX34)*AK34</f>
        <v>0</v>
      </c>
      <c r="BZ34" s="7">
        <f>((BM34*AY34)*(W34*Invoer!H$7))+BM34*(100%-AY34)*AL34</f>
        <v>0</v>
      </c>
      <c r="CA34" s="7">
        <f>((BN34*AZ34)*(X34*Invoer!I$7))+BN34*(100%-AZ34)*AM34</f>
        <v>0</v>
      </c>
      <c r="CB34" s="7">
        <f>((BO34*BA34)*(Y34*Invoer!J$7))+BO34*(100%-BA34)*AN34</f>
        <v>0</v>
      </c>
      <c r="CC34" s="7">
        <f>((BP34*BB34)*(Z34*Invoer!K$7))+BP34*(100%-BB34)*AO34</f>
        <v>0</v>
      </c>
      <c r="CD34" s="7">
        <f>((BQ34*BC34)*(AA34*Invoer!L$7))+BQ34*(100%-BC34)*AP34</f>
        <v>0</v>
      </c>
      <c r="CE34" s="7">
        <f>((BR34*BD34)*(AB34*Invoer!M$7))+BR34*(100%-BD34)*AQ34</f>
        <v>0</v>
      </c>
      <c r="CF34" s="7">
        <f>((BS34*BE34)*(AC34*Invoer!N$7))+BS34*(100%-BE34)*AR34</f>
        <v>0</v>
      </c>
      <c r="CG34" s="7">
        <f>((BT34*BF34)*(AD34*Invoer!O$7))+BT34*(100%-BF34)*AS34</f>
        <v>0</v>
      </c>
      <c r="CH34" s="7">
        <f>((BU34*BG34)*(AE34*Invoer!P$7))+BU34*(100%-BG34)*AT34</f>
        <v>0</v>
      </c>
      <c r="CI34" s="7"/>
      <c r="CJ34" s="145">
        <f t="shared" si="1"/>
        <v>0</v>
      </c>
      <c r="CK34" s="145">
        <f t="shared" si="2"/>
        <v>0</v>
      </c>
      <c r="CL34" s="145">
        <f t="shared" si="4"/>
        <v>0</v>
      </c>
      <c r="CM34" s="145">
        <f t="shared" si="5"/>
        <v>0</v>
      </c>
      <c r="CN34" s="145">
        <f t="shared" si="6"/>
        <v>0</v>
      </c>
      <c r="CO34" s="145">
        <f t="shared" si="7"/>
        <v>0</v>
      </c>
      <c r="CP34" s="145">
        <f t="shared" si="8"/>
        <v>0</v>
      </c>
      <c r="CQ34" s="145">
        <f t="shared" si="9"/>
        <v>0</v>
      </c>
      <c r="CR34" s="145">
        <f t="shared" si="10"/>
        <v>0</v>
      </c>
      <c r="CS34" s="145">
        <f t="shared" si="11"/>
        <v>0</v>
      </c>
      <c r="CT34" s="145">
        <f t="shared" si="12"/>
        <v>0</v>
      </c>
      <c r="CU34" s="145">
        <f t="shared" si="13"/>
        <v>0</v>
      </c>
    </row>
    <row r="35" spans="1:99">
      <c r="A35" s="256" t="s">
        <v>417</v>
      </c>
      <c r="B35" s="248"/>
      <c r="C35" s="246" t="s">
        <v>115</v>
      </c>
      <c r="D35" s="244" t="s">
        <v>116</v>
      </c>
      <c r="E35" s="148" t="s">
        <v>643</v>
      </c>
      <c r="F35" s="206">
        <v>65</v>
      </c>
      <c r="G35" s="207">
        <v>0</v>
      </c>
      <c r="H35" s="207">
        <v>1</v>
      </c>
      <c r="I35" s="207">
        <v>3.9024390243902443</v>
      </c>
      <c r="J35" s="207">
        <v>6.9114470842332612</v>
      </c>
      <c r="K35" s="207">
        <v>7.8153620710709486</v>
      </c>
      <c r="L35" s="207">
        <v>7.971750110545754</v>
      </c>
      <c r="M35" s="207">
        <v>7.9957497592685893</v>
      </c>
      <c r="N35" s="207">
        <v>7.9993621758565085</v>
      </c>
      <c r="O35" s="207">
        <v>7.9999043198943482</v>
      </c>
      <c r="P35" s="207">
        <v>7.9999856478382476</v>
      </c>
      <c r="Q35" s="207">
        <v>7.9999994934907903</v>
      </c>
      <c r="R35" s="207">
        <v>7.9999999999615365</v>
      </c>
      <c r="S35" s="210"/>
      <c r="T35" s="209">
        <v>4</v>
      </c>
      <c r="U35" s="136">
        <f t="shared" si="15"/>
        <v>4</v>
      </c>
      <c r="V35" s="136">
        <f t="shared" si="15"/>
        <v>4</v>
      </c>
      <c r="W35" s="136">
        <f t="shared" si="15"/>
        <v>4</v>
      </c>
      <c r="X35" s="136">
        <f t="shared" si="15"/>
        <v>4</v>
      </c>
      <c r="Y35" s="136">
        <f t="shared" si="15"/>
        <v>4</v>
      </c>
      <c r="Z35" s="136">
        <f t="shared" si="15"/>
        <v>4</v>
      </c>
      <c r="AA35" s="136">
        <f t="shared" si="15"/>
        <v>4</v>
      </c>
      <c r="AB35" s="136">
        <f t="shared" si="15"/>
        <v>4</v>
      </c>
      <c r="AC35" s="136">
        <f t="shared" si="15"/>
        <v>4</v>
      </c>
      <c r="AD35" s="136">
        <f t="shared" si="15"/>
        <v>4</v>
      </c>
      <c r="AE35" s="136">
        <f t="shared" si="15"/>
        <v>4</v>
      </c>
      <c r="AF35" s="139"/>
      <c r="AG35" s="138">
        <v>4</v>
      </c>
      <c r="AI35" s="23">
        <f>T35*Invoer!E$8</f>
        <v>2.4</v>
      </c>
      <c r="AJ35" s="23">
        <f>U35*Invoer!F$8</f>
        <v>2.4</v>
      </c>
      <c r="AK35" s="23">
        <f>V35*Invoer!G$8</f>
        <v>2.4</v>
      </c>
      <c r="AL35" s="23">
        <f>W35*Invoer!H$8</f>
        <v>2.4</v>
      </c>
      <c r="AM35" s="23">
        <f>X35*Invoer!I$8</f>
        <v>2.4</v>
      </c>
      <c r="AN35" s="23">
        <f>Y35*Invoer!J$8</f>
        <v>2.4</v>
      </c>
      <c r="AO35" s="23">
        <f>Z35*Invoer!K$8</f>
        <v>2.4</v>
      </c>
      <c r="AP35" s="23">
        <f>AA35*Invoer!L$8</f>
        <v>2.4</v>
      </c>
      <c r="AQ35" s="23">
        <f>AB35*Invoer!M$8</f>
        <v>2.4</v>
      </c>
      <c r="AR35" s="23">
        <f>AC35*Invoer!N$8</f>
        <v>2.4</v>
      </c>
      <c r="AS35" s="23">
        <f>AD35*Invoer!O$8</f>
        <v>2.4</v>
      </c>
      <c r="AT35" s="23">
        <f>AE35*Invoer!P$8</f>
        <v>2.4</v>
      </c>
      <c r="AV35" s="22">
        <f>Invoer!E$6</f>
        <v>1</v>
      </c>
      <c r="AW35" s="22">
        <f>Invoer!F$6</f>
        <v>1</v>
      </c>
      <c r="AX35" s="22">
        <f>Invoer!G$6</f>
        <v>1</v>
      </c>
      <c r="AY35" s="22">
        <f>Invoer!H$6</f>
        <v>1</v>
      </c>
      <c r="AZ35" s="22">
        <f>Invoer!I$6</f>
        <v>1</v>
      </c>
      <c r="BA35" s="22">
        <f>Invoer!J$6</f>
        <v>1</v>
      </c>
      <c r="BB35" s="22">
        <f>Invoer!K$6</f>
        <v>1</v>
      </c>
      <c r="BC35" s="22">
        <f>Invoer!L$6</f>
        <v>1</v>
      </c>
      <c r="BD35" s="22">
        <f>Invoer!M$6</f>
        <v>1</v>
      </c>
      <c r="BE35" s="22">
        <f>Invoer!N$6</f>
        <v>1</v>
      </c>
      <c r="BF35" s="22">
        <f>Invoer!O$6</f>
        <v>1</v>
      </c>
      <c r="BG35" s="22">
        <f>Invoer!P$6</f>
        <v>1</v>
      </c>
      <c r="BI35" s="8">
        <f>Invoer!B$5</f>
        <v>0.75</v>
      </c>
      <c r="BJ35" s="63">
        <f>G35*$F35*$BI35*Invoer!E$10</f>
        <v>0</v>
      </c>
      <c r="BK35" s="63">
        <f>H35*$F35*$BI35*Invoer!F$10</f>
        <v>48.75</v>
      </c>
      <c r="BL35" s="63">
        <f>I35*$F35*$BI35*Invoer!G$10</f>
        <v>190.2439024390244</v>
      </c>
      <c r="BM35" s="63">
        <f>J35*$F35*$BI35*Invoer!H$10</f>
        <v>336.93304535637151</v>
      </c>
      <c r="BN35" s="63">
        <f>K35*$F35*$BI35*Invoer!I$10</f>
        <v>380.9989009647087</v>
      </c>
      <c r="BO35" s="63">
        <f>L35*$F35*$BI35*Invoer!J$10</f>
        <v>388.62281788910548</v>
      </c>
      <c r="BP35" s="63">
        <f>M35*$F35*$BI35*Invoer!K$10</f>
        <v>389.79280076434372</v>
      </c>
      <c r="BQ35" s="63">
        <f>N35*$F35*$BI35*Invoer!L$10</f>
        <v>389.96890607300486</v>
      </c>
      <c r="BR35" s="63">
        <f>O35*$F35*$BI35*Invoer!M$10</f>
        <v>389.99533559484945</v>
      </c>
      <c r="BS35" s="63">
        <f>P35*$F35*$BI35*Invoer!N$10</f>
        <v>389.99930033211456</v>
      </c>
      <c r="BT35" s="63">
        <f>Q35*$F35*$BI35*Invoer!O$10</f>
        <v>389.99997530767604</v>
      </c>
      <c r="BU35" s="63">
        <f>R35*$F35*$BI35*Invoer!P$10</f>
        <v>389.99999999812496</v>
      </c>
      <c r="BW35" s="7">
        <f>((BJ35*AV35)*(T35*Invoer!E$7))+BJ35*(100%-AV35)*AI35</f>
        <v>0</v>
      </c>
      <c r="BX35" s="7">
        <f>((BK35*AW35)*(U35*Invoer!F$7))+BK35*(100%-AW35)*AJ35</f>
        <v>195</v>
      </c>
      <c r="BY35" s="7">
        <f>((BL35*AX35)*(V35*Invoer!G$7))+BL35*(100%-AX35)*AK35</f>
        <v>760.97560975609758</v>
      </c>
      <c r="BZ35" s="7">
        <f>((BM35*AY35)*(W35*Invoer!H$7))+BM35*(100%-AY35)*AL35</f>
        <v>1347.732181425486</v>
      </c>
      <c r="CA35" s="7">
        <f>((BN35*AZ35)*(X35*Invoer!I$7))+BN35*(100%-AZ35)*AM35</f>
        <v>1523.9956038588348</v>
      </c>
      <c r="CB35" s="7">
        <f>((BO35*BA35)*(Y35*Invoer!J$7))+BO35*(100%-BA35)*AN35</f>
        <v>1554.4912715564219</v>
      </c>
      <c r="CC35" s="7">
        <f>((BP35*BB35)*(Z35*Invoer!K$7))+BP35*(100%-BB35)*AO35</f>
        <v>1559.1712030573749</v>
      </c>
      <c r="CD35" s="7">
        <f>((BQ35*BC35)*(AA35*Invoer!L$7))+BQ35*(100%-BC35)*AP35</f>
        <v>1559.8756242920194</v>
      </c>
      <c r="CE35" s="7">
        <f>((BR35*BD35)*(AB35*Invoer!M$7))+BR35*(100%-BD35)*AQ35</f>
        <v>1559.9813423793978</v>
      </c>
      <c r="CF35" s="7">
        <f>((BS35*BE35)*(AC35*Invoer!N$7))+BS35*(100%-BE35)*AR35</f>
        <v>1559.9972013284582</v>
      </c>
      <c r="CG35" s="7">
        <f>((BT35*BF35)*(AD35*Invoer!O$7))+BT35*(100%-BF35)*AS35</f>
        <v>1559.9999012307042</v>
      </c>
      <c r="CH35" s="7">
        <f>((BU35*BG35)*(AE35*Invoer!P$7))+BU35*(100%-BG35)*AT35</f>
        <v>1559.9999999924999</v>
      </c>
      <c r="CI35" s="7"/>
      <c r="CJ35" s="145">
        <f t="shared" si="1"/>
        <v>0</v>
      </c>
      <c r="CK35" s="145">
        <f t="shared" si="2"/>
        <v>12.1875</v>
      </c>
      <c r="CL35" s="145">
        <f t="shared" si="4"/>
        <v>47.560975609756099</v>
      </c>
      <c r="CM35" s="145">
        <f t="shared" si="5"/>
        <v>84.233261339092877</v>
      </c>
      <c r="CN35" s="145">
        <f t="shared" si="6"/>
        <v>95.249725241177174</v>
      </c>
      <c r="CO35" s="145">
        <f t="shared" si="7"/>
        <v>97.155704472276369</v>
      </c>
      <c r="CP35" s="145">
        <f t="shared" si="8"/>
        <v>97.448200191085931</v>
      </c>
      <c r="CQ35" s="145">
        <f t="shared" si="9"/>
        <v>97.492226518251215</v>
      </c>
      <c r="CR35" s="145">
        <f t="shared" si="10"/>
        <v>97.498833898712363</v>
      </c>
      <c r="CS35" s="145">
        <f t="shared" si="11"/>
        <v>97.499825083028639</v>
      </c>
      <c r="CT35" s="145">
        <f t="shared" si="12"/>
        <v>97.49999382691901</v>
      </c>
      <c r="CU35" s="145">
        <f t="shared" si="13"/>
        <v>97.499999999531241</v>
      </c>
    </row>
    <row r="36" spans="1:99">
      <c r="A36" s="256" t="s">
        <v>382</v>
      </c>
      <c r="B36" s="246"/>
      <c r="C36" s="246" t="s">
        <v>115</v>
      </c>
      <c r="D36" s="244" t="s">
        <v>116</v>
      </c>
      <c r="E36" s="148" t="s">
        <v>643</v>
      </c>
      <c r="F36" s="206">
        <v>0</v>
      </c>
      <c r="G36" s="207">
        <v>0</v>
      </c>
      <c r="H36" s="207">
        <v>1</v>
      </c>
      <c r="I36" s="207">
        <v>3.9024390243902443</v>
      </c>
      <c r="J36" s="207">
        <v>6.9114470842332612</v>
      </c>
      <c r="K36" s="207">
        <v>7.8153620710709486</v>
      </c>
      <c r="L36" s="207">
        <v>7.971750110545754</v>
      </c>
      <c r="M36" s="207">
        <v>7.9957497592685893</v>
      </c>
      <c r="N36" s="207">
        <v>7.9993621758565085</v>
      </c>
      <c r="O36" s="207">
        <v>7.9999043198943482</v>
      </c>
      <c r="P36" s="207">
        <v>7.9999856478382476</v>
      </c>
      <c r="Q36" s="207">
        <v>7.9999994934907903</v>
      </c>
      <c r="R36" s="207">
        <v>7.9999999999615365</v>
      </c>
      <c r="S36" s="211"/>
      <c r="T36" s="209">
        <v>7.6972500000000004</v>
      </c>
      <c r="U36" s="136">
        <f t="shared" ref="U36:AE45" si="16">$T36</f>
        <v>7.6972500000000004</v>
      </c>
      <c r="V36" s="136">
        <f t="shared" si="16"/>
        <v>7.6972500000000004</v>
      </c>
      <c r="W36" s="136">
        <f t="shared" si="16"/>
        <v>7.6972500000000004</v>
      </c>
      <c r="X36" s="136">
        <f t="shared" si="16"/>
        <v>7.6972500000000004</v>
      </c>
      <c r="Y36" s="136">
        <f t="shared" si="16"/>
        <v>7.6972500000000004</v>
      </c>
      <c r="Z36" s="136">
        <f t="shared" si="16"/>
        <v>7.6972500000000004</v>
      </c>
      <c r="AA36" s="136">
        <f t="shared" si="16"/>
        <v>7.6972500000000004</v>
      </c>
      <c r="AB36" s="136">
        <f t="shared" si="16"/>
        <v>7.6972500000000004</v>
      </c>
      <c r="AC36" s="136">
        <f t="shared" si="16"/>
        <v>7.6972500000000004</v>
      </c>
      <c r="AD36" s="136">
        <f t="shared" si="16"/>
        <v>7.6972500000000004</v>
      </c>
      <c r="AE36" s="136">
        <f t="shared" si="16"/>
        <v>7.6972500000000004</v>
      </c>
      <c r="AF36" s="139"/>
      <c r="AG36" s="138">
        <v>4</v>
      </c>
      <c r="AH36" s="23"/>
      <c r="AI36" s="23">
        <f>T36*Invoer!E$8</f>
        <v>4.6183500000000004</v>
      </c>
      <c r="AJ36" s="23">
        <f>U36*Invoer!F$8</f>
        <v>4.6183500000000004</v>
      </c>
      <c r="AK36" s="23">
        <f>V36*Invoer!G$8</f>
        <v>4.6183500000000004</v>
      </c>
      <c r="AL36" s="23">
        <f>W36*Invoer!H$8</f>
        <v>4.6183500000000004</v>
      </c>
      <c r="AM36" s="23">
        <f>X36*Invoer!I$8</f>
        <v>4.6183500000000004</v>
      </c>
      <c r="AN36" s="23">
        <f>Y36*Invoer!J$8</f>
        <v>4.6183500000000004</v>
      </c>
      <c r="AO36" s="23">
        <f>Z36*Invoer!K$8</f>
        <v>4.6183500000000004</v>
      </c>
      <c r="AP36" s="23">
        <f>AA36*Invoer!L$8</f>
        <v>4.6183500000000004</v>
      </c>
      <c r="AQ36" s="23">
        <f>AB36*Invoer!M$8</f>
        <v>4.6183500000000004</v>
      </c>
      <c r="AR36" s="23">
        <f>AC36*Invoer!N$8</f>
        <v>4.6183500000000004</v>
      </c>
      <c r="AS36" s="23">
        <f>AD36*Invoer!O$8</f>
        <v>4.6183500000000004</v>
      </c>
      <c r="AT36" s="23">
        <f>AE36*Invoer!P$8</f>
        <v>4.6183500000000004</v>
      </c>
      <c r="AU36" s="22"/>
      <c r="AV36" s="22">
        <f>Invoer!E$6</f>
        <v>1</v>
      </c>
      <c r="AW36" s="22">
        <f>Invoer!F$6</f>
        <v>1</v>
      </c>
      <c r="AX36" s="22">
        <f>Invoer!G$6</f>
        <v>1</v>
      </c>
      <c r="AY36" s="22">
        <f>Invoer!H$6</f>
        <v>1</v>
      </c>
      <c r="AZ36" s="22">
        <f>Invoer!I$6</f>
        <v>1</v>
      </c>
      <c r="BA36" s="22">
        <f>Invoer!J$6</f>
        <v>1</v>
      </c>
      <c r="BB36" s="22">
        <f>Invoer!K$6</f>
        <v>1</v>
      </c>
      <c r="BC36" s="22">
        <f>Invoer!L$6</f>
        <v>1</v>
      </c>
      <c r="BD36" s="22">
        <f>Invoer!M$6</f>
        <v>1</v>
      </c>
      <c r="BE36" s="22">
        <f>Invoer!N$6</f>
        <v>1</v>
      </c>
      <c r="BF36" s="22">
        <f>Invoer!O$6</f>
        <v>1</v>
      </c>
      <c r="BG36" s="22">
        <f>Invoer!P$6</f>
        <v>1</v>
      </c>
      <c r="BH36" s="8"/>
      <c r="BI36" s="8">
        <f>Invoer!B$5</f>
        <v>0.75</v>
      </c>
      <c r="BJ36" s="63">
        <f>G36*$F36*$BI36*Invoer!E$10</f>
        <v>0</v>
      </c>
      <c r="BK36" s="63">
        <f>H36*$F36*$BI36*Invoer!F$10</f>
        <v>0</v>
      </c>
      <c r="BL36" s="63">
        <f>I36*$F36*$BI36*Invoer!G$10</f>
        <v>0</v>
      </c>
      <c r="BM36" s="63">
        <f>J36*$F36*$BI36*Invoer!H$10</f>
        <v>0</v>
      </c>
      <c r="BN36" s="63">
        <f>K36*$F36*$BI36*Invoer!I$10</f>
        <v>0</v>
      </c>
      <c r="BO36" s="63">
        <f>L36*$F36*$BI36*Invoer!J$10</f>
        <v>0</v>
      </c>
      <c r="BP36" s="63">
        <f>M36*$F36*$BI36*Invoer!K$10</f>
        <v>0</v>
      </c>
      <c r="BQ36" s="63">
        <f>N36*$F36*$BI36*Invoer!L$10</f>
        <v>0</v>
      </c>
      <c r="BR36" s="63">
        <f>O36*$F36*$BI36*Invoer!M$10</f>
        <v>0</v>
      </c>
      <c r="BS36" s="63">
        <f>P36*$F36*$BI36*Invoer!N$10</f>
        <v>0</v>
      </c>
      <c r="BT36" s="63">
        <f>Q36*$F36*$BI36*Invoer!O$10</f>
        <v>0</v>
      </c>
      <c r="BU36" s="63">
        <f>R36*$F36*$BI36*Invoer!P$10</f>
        <v>0</v>
      </c>
      <c r="BV36" s="7"/>
      <c r="BW36" s="7">
        <f>((BJ36*AV36)*(T36*Invoer!E$7))+BJ36*(100%-AV36)*AI36</f>
        <v>0</v>
      </c>
      <c r="BX36" s="7">
        <f>((BK36*AW36)*(U36*Invoer!F$7))+BK36*(100%-AW36)*AJ36</f>
        <v>0</v>
      </c>
      <c r="BY36" s="7">
        <f>((BL36*AX36)*(V36*Invoer!G$7))+BL36*(100%-AX36)*AK36</f>
        <v>0</v>
      </c>
      <c r="BZ36" s="7">
        <f>((BM36*AY36)*(W36*Invoer!H$7))+BM36*(100%-AY36)*AL36</f>
        <v>0</v>
      </c>
      <c r="CA36" s="7">
        <f>((BN36*AZ36)*(X36*Invoer!I$7))+BN36*(100%-AZ36)*AM36</f>
        <v>0</v>
      </c>
      <c r="CB36" s="7">
        <f>((BO36*BA36)*(Y36*Invoer!J$7))+BO36*(100%-BA36)*AN36</f>
        <v>0</v>
      </c>
      <c r="CC36" s="7">
        <f>((BP36*BB36)*(Z36*Invoer!K$7))+BP36*(100%-BB36)*AO36</f>
        <v>0</v>
      </c>
      <c r="CD36" s="7">
        <f>((BQ36*BC36)*(AA36*Invoer!L$7))+BQ36*(100%-BC36)*AP36</f>
        <v>0</v>
      </c>
      <c r="CE36" s="7">
        <f>((BR36*BD36)*(AB36*Invoer!M$7))+BR36*(100%-BD36)*AQ36</f>
        <v>0</v>
      </c>
      <c r="CF36" s="7">
        <f>((BS36*BE36)*(AC36*Invoer!N$7))+BS36*(100%-BE36)*AR36</f>
        <v>0</v>
      </c>
      <c r="CG36" s="7">
        <f>((BT36*BF36)*(AD36*Invoer!O$7))+BT36*(100%-BF36)*AS36</f>
        <v>0</v>
      </c>
      <c r="CH36" s="7">
        <f>((BU36*BG36)*(AE36*Invoer!P$7))+BU36*(100%-BG36)*AT36</f>
        <v>0</v>
      </c>
      <c r="CI36" s="7"/>
      <c r="CJ36" s="145">
        <f t="shared" si="1"/>
        <v>0</v>
      </c>
      <c r="CK36" s="145">
        <f t="shared" si="2"/>
        <v>0</v>
      </c>
      <c r="CL36" s="145">
        <f t="shared" si="4"/>
        <v>0</v>
      </c>
      <c r="CM36" s="145">
        <f t="shared" si="5"/>
        <v>0</v>
      </c>
      <c r="CN36" s="145">
        <f t="shared" si="6"/>
        <v>0</v>
      </c>
      <c r="CO36" s="145">
        <f t="shared" si="7"/>
        <v>0</v>
      </c>
      <c r="CP36" s="145">
        <f t="shared" si="8"/>
        <v>0</v>
      </c>
      <c r="CQ36" s="145">
        <f t="shared" si="9"/>
        <v>0</v>
      </c>
      <c r="CR36" s="145">
        <f t="shared" si="10"/>
        <v>0</v>
      </c>
      <c r="CS36" s="145">
        <f t="shared" si="11"/>
        <v>0</v>
      </c>
      <c r="CT36" s="145">
        <f t="shared" si="12"/>
        <v>0</v>
      </c>
      <c r="CU36" s="145">
        <f t="shared" si="13"/>
        <v>0</v>
      </c>
    </row>
    <row r="37" spans="1:99">
      <c r="A37" s="241" t="s">
        <v>114</v>
      </c>
      <c r="B37" s="242"/>
      <c r="C37" s="243" t="s">
        <v>115</v>
      </c>
      <c r="D37" s="244" t="s">
        <v>116</v>
      </c>
      <c r="E37" s="148" t="s">
        <v>643</v>
      </c>
      <c r="F37" s="206">
        <v>0</v>
      </c>
      <c r="G37" s="207">
        <v>0</v>
      </c>
      <c r="H37" s="207">
        <v>1</v>
      </c>
      <c r="I37" s="207">
        <v>2</v>
      </c>
      <c r="J37" s="207">
        <v>3</v>
      </c>
      <c r="K37" s="207">
        <v>4</v>
      </c>
      <c r="L37" s="207">
        <v>5</v>
      </c>
      <c r="M37" s="207">
        <v>6</v>
      </c>
      <c r="N37" s="207">
        <v>7</v>
      </c>
      <c r="O37" s="207">
        <v>8</v>
      </c>
      <c r="P37" s="207">
        <v>10</v>
      </c>
      <c r="Q37" s="207">
        <v>10</v>
      </c>
      <c r="R37" s="207">
        <v>10</v>
      </c>
      <c r="S37" s="210"/>
      <c r="T37" s="209">
        <v>0.5</v>
      </c>
      <c r="U37" s="136">
        <f t="shared" si="16"/>
        <v>0.5</v>
      </c>
      <c r="V37" s="136">
        <f t="shared" si="16"/>
        <v>0.5</v>
      </c>
      <c r="W37" s="136">
        <f t="shared" si="16"/>
        <v>0.5</v>
      </c>
      <c r="X37" s="136">
        <f t="shared" si="16"/>
        <v>0.5</v>
      </c>
      <c r="Y37" s="136">
        <f t="shared" si="16"/>
        <v>0.5</v>
      </c>
      <c r="Z37" s="136">
        <f t="shared" si="16"/>
        <v>0.5</v>
      </c>
      <c r="AA37" s="136">
        <f t="shared" si="16"/>
        <v>0.5</v>
      </c>
      <c r="AB37" s="136">
        <f t="shared" si="16"/>
        <v>0.5</v>
      </c>
      <c r="AC37" s="136">
        <f t="shared" si="16"/>
        <v>0.5</v>
      </c>
      <c r="AD37" s="136">
        <f t="shared" si="16"/>
        <v>0.5</v>
      </c>
      <c r="AE37" s="136">
        <f t="shared" si="16"/>
        <v>0.5</v>
      </c>
      <c r="AF37" s="139"/>
      <c r="AG37" s="138">
        <v>4</v>
      </c>
      <c r="AI37" s="23">
        <f>T37*Invoer!E$8</f>
        <v>0.3</v>
      </c>
      <c r="AJ37" s="23">
        <f>U37*Invoer!F$8</f>
        <v>0.3</v>
      </c>
      <c r="AK37" s="23">
        <f>V37*Invoer!G$8</f>
        <v>0.3</v>
      </c>
      <c r="AL37" s="23">
        <f>W37*Invoer!H$8</f>
        <v>0.3</v>
      </c>
      <c r="AM37" s="23">
        <f>X37*Invoer!I$8</f>
        <v>0.3</v>
      </c>
      <c r="AN37" s="23">
        <f>Y37*Invoer!J$8</f>
        <v>0.3</v>
      </c>
      <c r="AO37" s="23">
        <f>Z37*Invoer!K$8</f>
        <v>0.3</v>
      </c>
      <c r="AP37" s="23">
        <f>AA37*Invoer!L$8</f>
        <v>0.3</v>
      </c>
      <c r="AQ37" s="23">
        <f>AB37*Invoer!M$8</f>
        <v>0.3</v>
      </c>
      <c r="AR37" s="23">
        <f>AC37*Invoer!N$8</f>
        <v>0.3</v>
      </c>
      <c r="AS37" s="23">
        <f>AD37*Invoer!O$8</f>
        <v>0.3</v>
      </c>
      <c r="AT37" s="23">
        <f>AE37*Invoer!P$8</f>
        <v>0.3</v>
      </c>
      <c r="AV37" s="22">
        <f>Invoer!E$6</f>
        <v>1</v>
      </c>
      <c r="AW37" s="22">
        <f>Invoer!F$6</f>
        <v>1</v>
      </c>
      <c r="AX37" s="22">
        <f>Invoer!G$6</f>
        <v>1</v>
      </c>
      <c r="AY37" s="22">
        <f>Invoer!H$6</f>
        <v>1</v>
      </c>
      <c r="AZ37" s="22">
        <f>Invoer!I$6</f>
        <v>1</v>
      </c>
      <c r="BA37" s="22">
        <f>Invoer!J$6</f>
        <v>1</v>
      </c>
      <c r="BB37" s="22">
        <f>Invoer!K$6</f>
        <v>1</v>
      </c>
      <c r="BC37" s="22">
        <f>Invoer!L$6</f>
        <v>1</v>
      </c>
      <c r="BD37" s="22">
        <f>Invoer!M$6</f>
        <v>1</v>
      </c>
      <c r="BE37" s="22">
        <f>Invoer!N$6</f>
        <v>1</v>
      </c>
      <c r="BF37" s="22">
        <f>Invoer!O$6</f>
        <v>1</v>
      </c>
      <c r="BG37" s="22">
        <f>Invoer!P$6</f>
        <v>1</v>
      </c>
      <c r="BI37" s="8">
        <f>Invoer!B$5</f>
        <v>0.75</v>
      </c>
      <c r="BJ37" s="63">
        <f>G37*$F37*$BI37*Invoer!E$10</f>
        <v>0</v>
      </c>
      <c r="BK37" s="63">
        <f>H37*$F37*$BI37*Invoer!F$10</f>
        <v>0</v>
      </c>
      <c r="BL37" s="63">
        <f>I37*$F37*$BI37*Invoer!G$10</f>
        <v>0</v>
      </c>
      <c r="BM37" s="63">
        <f>J37*$F37*$BI37*Invoer!H$10</f>
        <v>0</v>
      </c>
      <c r="BN37" s="63">
        <f>K37*$F37*$BI37*Invoer!I$10</f>
        <v>0</v>
      </c>
      <c r="BO37" s="63">
        <f>L37*$F37*$BI37*Invoer!J$10</f>
        <v>0</v>
      </c>
      <c r="BP37" s="63">
        <f>M37*$F37*$BI37*Invoer!K$10</f>
        <v>0</v>
      </c>
      <c r="BQ37" s="63">
        <f>N37*$F37*$BI37*Invoer!L$10</f>
        <v>0</v>
      </c>
      <c r="BR37" s="63">
        <f>O37*$F37*$BI37*Invoer!M$10</f>
        <v>0</v>
      </c>
      <c r="BS37" s="63">
        <f>P37*$F37*$BI37*Invoer!N$10</f>
        <v>0</v>
      </c>
      <c r="BT37" s="63">
        <f>Q37*$F37*$BI37*Invoer!O$10</f>
        <v>0</v>
      </c>
      <c r="BU37" s="63">
        <f>R37*$F37*$BI37*Invoer!P$10</f>
        <v>0</v>
      </c>
      <c r="BW37" s="7">
        <f>((BJ37*AV37)*(T37*Invoer!E$7))+BJ37*(100%-AV37)*AI37</f>
        <v>0</v>
      </c>
      <c r="BX37" s="7">
        <f>((BK37*AW37)*(U37*Invoer!F$7))+BK37*(100%-AW37)*AJ37</f>
        <v>0</v>
      </c>
      <c r="BY37" s="7">
        <f>((BL37*AX37)*(V37*Invoer!G$7))+BL37*(100%-AX37)*AK37</f>
        <v>0</v>
      </c>
      <c r="BZ37" s="7">
        <f>((BM37*AY37)*(W37*Invoer!H$7))+BM37*(100%-AY37)*AL37</f>
        <v>0</v>
      </c>
      <c r="CA37" s="7">
        <f>((BN37*AZ37)*(X37*Invoer!I$7))+BN37*(100%-AZ37)*AM37</f>
        <v>0</v>
      </c>
      <c r="CB37" s="7">
        <f>((BO37*BA37)*(Y37*Invoer!J$7))+BO37*(100%-BA37)*AN37</f>
        <v>0</v>
      </c>
      <c r="CC37" s="7">
        <f>((BP37*BB37)*(Z37*Invoer!K$7))+BP37*(100%-BB37)*AO37</f>
        <v>0</v>
      </c>
      <c r="CD37" s="7">
        <f>((BQ37*BC37)*(AA37*Invoer!L$7))+BQ37*(100%-BC37)*AP37</f>
        <v>0</v>
      </c>
      <c r="CE37" s="7">
        <f>((BR37*BD37)*(AB37*Invoer!M$7))+BR37*(100%-BD37)*AQ37</f>
        <v>0</v>
      </c>
      <c r="CF37" s="7">
        <f>((BS37*BE37)*(AC37*Invoer!N$7))+BS37*(100%-BE37)*AR37</f>
        <v>0</v>
      </c>
      <c r="CG37" s="7">
        <f>((BT37*BF37)*(AD37*Invoer!O$7))+BT37*(100%-BF37)*AS37</f>
        <v>0</v>
      </c>
      <c r="CH37" s="7">
        <f>((BU37*BG37)*(AE37*Invoer!P$7))+BU37*(100%-BG37)*AT37</f>
        <v>0</v>
      </c>
      <c r="CJ37" s="145">
        <f t="shared" si="1"/>
        <v>0</v>
      </c>
      <c r="CK37" s="145">
        <f t="shared" si="2"/>
        <v>0</v>
      </c>
      <c r="CL37" s="145">
        <f t="shared" si="4"/>
        <v>0</v>
      </c>
      <c r="CM37" s="145">
        <f t="shared" si="5"/>
        <v>0</v>
      </c>
      <c r="CN37" s="145">
        <f t="shared" si="6"/>
        <v>0</v>
      </c>
      <c r="CO37" s="145">
        <f t="shared" si="7"/>
        <v>0</v>
      </c>
      <c r="CP37" s="145">
        <f t="shared" si="8"/>
        <v>0</v>
      </c>
      <c r="CQ37" s="145">
        <f t="shared" si="9"/>
        <v>0</v>
      </c>
      <c r="CR37" s="145">
        <f t="shared" si="10"/>
        <v>0</v>
      </c>
      <c r="CS37" s="145">
        <f t="shared" si="11"/>
        <v>0</v>
      </c>
      <c r="CT37" s="145">
        <f t="shared" si="12"/>
        <v>0</v>
      </c>
      <c r="CU37" s="145">
        <f t="shared" si="13"/>
        <v>0</v>
      </c>
    </row>
    <row r="38" spans="1:99">
      <c r="A38" s="258" t="s">
        <v>439</v>
      </c>
      <c r="B38" s="251"/>
      <c r="C38" s="251" t="s">
        <v>588</v>
      </c>
      <c r="D38" s="252" t="s">
        <v>103</v>
      </c>
      <c r="E38" s="148" t="s">
        <v>616</v>
      </c>
      <c r="F38" s="206">
        <v>0</v>
      </c>
      <c r="G38" s="207">
        <v>0.05</v>
      </c>
      <c r="H38" s="207">
        <v>0.05</v>
      </c>
      <c r="I38" s="207">
        <v>0.05</v>
      </c>
      <c r="J38" s="207">
        <v>0.05</v>
      </c>
      <c r="K38" s="207">
        <v>0.05</v>
      </c>
      <c r="L38" s="207">
        <v>0.05</v>
      </c>
      <c r="M38" s="207">
        <v>0.05</v>
      </c>
      <c r="N38" s="207">
        <v>0.05</v>
      </c>
      <c r="O38" s="207">
        <v>0.05</v>
      </c>
      <c r="P38" s="207">
        <v>0.05</v>
      </c>
      <c r="Q38" s="207">
        <v>0.05</v>
      </c>
      <c r="R38" s="207">
        <v>0.05</v>
      </c>
      <c r="S38" s="210"/>
      <c r="T38" s="212">
        <v>60</v>
      </c>
      <c r="U38" s="136">
        <f t="shared" si="16"/>
        <v>60</v>
      </c>
      <c r="V38" s="136">
        <f t="shared" si="16"/>
        <v>60</v>
      </c>
      <c r="W38" s="136">
        <f t="shared" si="16"/>
        <v>60</v>
      </c>
      <c r="X38" s="136">
        <f t="shared" si="16"/>
        <v>60</v>
      </c>
      <c r="Y38" s="136">
        <f t="shared" si="16"/>
        <v>60</v>
      </c>
      <c r="Z38" s="136">
        <f t="shared" si="16"/>
        <v>60</v>
      </c>
      <c r="AA38" s="136">
        <f t="shared" si="16"/>
        <v>60</v>
      </c>
      <c r="AB38" s="136">
        <f t="shared" si="16"/>
        <v>60</v>
      </c>
      <c r="AC38" s="136">
        <f t="shared" si="16"/>
        <v>60</v>
      </c>
      <c r="AD38" s="136">
        <f t="shared" si="16"/>
        <v>60</v>
      </c>
      <c r="AE38" s="136">
        <f t="shared" si="16"/>
        <v>60</v>
      </c>
      <c r="AF38" s="139"/>
      <c r="AG38" s="138">
        <v>4</v>
      </c>
      <c r="AI38" s="23">
        <f>T38*Invoer!E$8</f>
        <v>36</v>
      </c>
      <c r="AJ38" s="23">
        <f>U38*Invoer!F$8</f>
        <v>36</v>
      </c>
      <c r="AK38" s="23">
        <f>V38*Invoer!G$8</f>
        <v>36</v>
      </c>
      <c r="AL38" s="23">
        <f>W38*Invoer!H$8</f>
        <v>36</v>
      </c>
      <c r="AM38" s="23">
        <f>X38*Invoer!I$8</f>
        <v>36</v>
      </c>
      <c r="AN38" s="23">
        <f>Y38*Invoer!J$8</f>
        <v>36</v>
      </c>
      <c r="AO38" s="23">
        <f>Z38*Invoer!K$8</f>
        <v>36</v>
      </c>
      <c r="AP38" s="23">
        <f>AA38*Invoer!L$8</f>
        <v>36</v>
      </c>
      <c r="AQ38" s="23">
        <f>AB38*Invoer!M$8</f>
        <v>36</v>
      </c>
      <c r="AR38" s="23">
        <f>AC38*Invoer!N$8</f>
        <v>36</v>
      </c>
      <c r="AS38" s="23">
        <f>AD38*Invoer!O$8</f>
        <v>36</v>
      </c>
      <c r="AT38" s="23">
        <f>AE38*Invoer!P$8</f>
        <v>36</v>
      </c>
      <c r="AU38" s="22"/>
      <c r="AV38" s="22">
        <f>Invoer!E$6</f>
        <v>1</v>
      </c>
      <c r="AW38" s="22">
        <f>Invoer!F$6</f>
        <v>1</v>
      </c>
      <c r="AX38" s="22">
        <f>Invoer!G$6</f>
        <v>1</v>
      </c>
      <c r="AY38" s="22">
        <f>Invoer!H$6</f>
        <v>1</v>
      </c>
      <c r="AZ38" s="22">
        <f>Invoer!I$6</f>
        <v>1</v>
      </c>
      <c r="BA38" s="22">
        <f>Invoer!J$6</f>
        <v>1</v>
      </c>
      <c r="BB38" s="22">
        <f>Invoer!K$6</f>
        <v>1</v>
      </c>
      <c r="BC38" s="22">
        <f>Invoer!L$6</f>
        <v>1</v>
      </c>
      <c r="BD38" s="22">
        <f>Invoer!M$6</f>
        <v>1</v>
      </c>
      <c r="BE38" s="22">
        <f>Invoer!N$6</f>
        <v>1</v>
      </c>
      <c r="BF38" s="22">
        <f>Invoer!O$6</f>
        <v>1</v>
      </c>
      <c r="BG38" s="22">
        <f>Invoer!P$6</f>
        <v>1</v>
      </c>
      <c r="BI38" s="8">
        <f>Invoer!B$5</f>
        <v>0.75</v>
      </c>
      <c r="BJ38" s="63">
        <f>G38*$F38*$BI38*Invoer!E$10</f>
        <v>0</v>
      </c>
      <c r="BK38" s="63">
        <f>H38*$F38*$BI38*Invoer!F$10</f>
        <v>0</v>
      </c>
      <c r="BL38" s="63">
        <f>I38*$F38*$BI38*Invoer!G$10</f>
        <v>0</v>
      </c>
      <c r="BM38" s="63">
        <f>J38*$F38*$BI38*Invoer!H$10</f>
        <v>0</v>
      </c>
      <c r="BN38" s="63">
        <f>K38*$F38*$BI38*Invoer!I$10</f>
        <v>0</v>
      </c>
      <c r="BO38" s="63">
        <f>L38*$F38*$BI38*Invoer!J$10</f>
        <v>0</v>
      </c>
      <c r="BP38" s="63">
        <f>M38*$F38*$BI38*Invoer!K$10</f>
        <v>0</v>
      </c>
      <c r="BQ38" s="63">
        <f>N38*$F38*$BI38*Invoer!L$10</f>
        <v>0</v>
      </c>
      <c r="BR38" s="63">
        <f>O38*$F38*$BI38*Invoer!M$10</f>
        <v>0</v>
      </c>
      <c r="BS38" s="63">
        <f>P38*$F38*$BI38*Invoer!N$10</f>
        <v>0</v>
      </c>
      <c r="BT38" s="63">
        <f>Q38*$F38*$BI38*Invoer!O$10</f>
        <v>0</v>
      </c>
      <c r="BU38" s="63">
        <f>R38*$F38*$BI38*Invoer!P$10</f>
        <v>0</v>
      </c>
      <c r="BW38" s="7">
        <f>((BJ38*AV38)*(T38*Invoer!E$7))+BJ38*(100%-AV38)*AI38</f>
        <v>0</v>
      </c>
      <c r="BX38" s="7">
        <f>((BK38*AW38)*(U38*Invoer!F$7))+BK38*(100%-AW38)*AJ38</f>
        <v>0</v>
      </c>
      <c r="BY38" s="7">
        <f>((BL38*AX38)*(V38*Invoer!G$7))+BL38*(100%-AX38)*AK38</f>
        <v>0</v>
      </c>
      <c r="BZ38" s="7">
        <f>((BM38*AY38)*(W38*Invoer!H$7))+BM38*(100%-AY38)*AL38</f>
        <v>0</v>
      </c>
      <c r="CA38" s="7">
        <f>((BN38*AZ38)*(X38*Invoer!I$7))+BN38*(100%-AZ38)*AM38</f>
        <v>0</v>
      </c>
      <c r="CB38" s="7">
        <f>((BO38*BA38)*(Y38*Invoer!J$7))+BO38*(100%-BA38)*AN38</f>
        <v>0</v>
      </c>
      <c r="CC38" s="7">
        <f>((BP38*BB38)*(Z38*Invoer!K$7))+BP38*(100%-BB38)*AO38</f>
        <v>0</v>
      </c>
      <c r="CD38" s="7">
        <f>((BQ38*BC38)*(AA38*Invoer!L$7))+BQ38*(100%-BC38)*AP38</f>
        <v>0</v>
      </c>
      <c r="CE38" s="7">
        <f>((BR38*BD38)*(AB38*Invoer!M$7))+BR38*(100%-BD38)*AQ38</f>
        <v>0</v>
      </c>
      <c r="CF38" s="7">
        <f>((BS38*BE38)*(AC38*Invoer!N$7))+BS38*(100%-BE38)*AR38</f>
        <v>0</v>
      </c>
      <c r="CG38" s="7">
        <f>((BT38*BF38)*(AD38*Invoer!O$7))+BT38*(100%-BF38)*AS38</f>
        <v>0</v>
      </c>
      <c r="CH38" s="7">
        <f>((BU38*BG38)*(AE38*Invoer!P$7))+BU38*(100%-BG38)*AT38</f>
        <v>0</v>
      </c>
      <c r="CJ38" s="145">
        <f t="shared" ref="CJ38:CJ69" si="17">BJ38/$AG38</f>
        <v>0</v>
      </c>
      <c r="CK38" s="145">
        <f t="shared" ref="CK38:CK69" si="18">BK38/$AG38</f>
        <v>0</v>
      </c>
      <c r="CL38" s="145">
        <f t="shared" si="4"/>
        <v>0</v>
      </c>
      <c r="CM38" s="145">
        <f t="shared" si="5"/>
        <v>0</v>
      </c>
      <c r="CN38" s="145">
        <f t="shared" si="6"/>
        <v>0</v>
      </c>
      <c r="CO38" s="145">
        <f t="shared" si="7"/>
        <v>0</v>
      </c>
      <c r="CP38" s="145">
        <f t="shared" si="8"/>
        <v>0</v>
      </c>
      <c r="CQ38" s="145">
        <f t="shared" si="9"/>
        <v>0</v>
      </c>
      <c r="CR38" s="145">
        <f t="shared" si="10"/>
        <v>0</v>
      </c>
      <c r="CS38" s="145">
        <f t="shared" si="11"/>
        <v>0</v>
      </c>
      <c r="CT38" s="145">
        <f t="shared" si="12"/>
        <v>0</v>
      </c>
      <c r="CU38" s="145">
        <f t="shared" si="13"/>
        <v>0</v>
      </c>
    </row>
    <row r="39" spans="1:99">
      <c r="A39" s="258" t="s">
        <v>430</v>
      </c>
      <c r="B39" s="251"/>
      <c r="C39" s="251" t="s">
        <v>587</v>
      </c>
      <c r="D39" s="252" t="s">
        <v>103</v>
      </c>
      <c r="E39" s="148" t="s">
        <v>616</v>
      </c>
      <c r="F39" s="206">
        <v>0</v>
      </c>
      <c r="G39" s="207">
        <v>0.05</v>
      </c>
      <c r="H39" s="207">
        <v>0.05</v>
      </c>
      <c r="I39" s="207">
        <v>0.05</v>
      </c>
      <c r="J39" s="207">
        <v>0.05</v>
      </c>
      <c r="K39" s="207">
        <v>0.05</v>
      </c>
      <c r="L39" s="207">
        <v>0.05</v>
      </c>
      <c r="M39" s="207">
        <v>0.05</v>
      </c>
      <c r="N39" s="207">
        <v>0.05</v>
      </c>
      <c r="O39" s="207">
        <v>0.05</v>
      </c>
      <c r="P39" s="207">
        <v>0.05</v>
      </c>
      <c r="Q39" s="207">
        <v>0.05</v>
      </c>
      <c r="R39" s="207">
        <v>0.05</v>
      </c>
      <c r="S39" s="210"/>
      <c r="T39" s="213">
        <v>50.971189500000001</v>
      </c>
      <c r="U39" s="35">
        <f t="shared" si="16"/>
        <v>50.971189500000001</v>
      </c>
      <c r="V39" s="35">
        <f t="shared" si="16"/>
        <v>50.971189500000001</v>
      </c>
      <c r="W39" s="35">
        <f t="shared" si="16"/>
        <v>50.971189500000001</v>
      </c>
      <c r="X39" s="35">
        <f t="shared" si="16"/>
        <v>50.971189500000001</v>
      </c>
      <c r="Y39" s="35">
        <f t="shared" si="16"/>
        <v>50.971189500000001</v>
      </c>
      <c r="Z39" s="35">
        <f t="shared" si="16"/>
        <v>50.971189500000001</v>
      </c>
      <c r="AA39" s="35">
        <f t="shared" si="16"/>
        <v>50.971189500000001</v>
      </c>
      <c r="AB39" s="35">
        <f t="shared" si="16"/>
        <v>50.971189500000001</v>
      </c>
      <c r="AC39" s="35">
        <f t="shared" si="16"/>
        <v>50.971189500000001</v>
      </c>
      <c r="AD39" s="35">
        <f t="shared" si="16"/>
        <v>50.971189500000001</v>
      </c>
      <c r="AE39" s="35">
        <f t="shared" si="16"/>
        <v>50.971189500000001</v>
      </c>
      <c r="AF39" s="139"/>
      <c r="AG39" s="138">
        <v>4</v>
      </c>
      <c r="AI39" s="23">
        <f>T39*Invoer!E$8</f>
        <v>30.582713699999999</v>
      </c>
      <c r="AJ39" s="23">
        <f>U39*Invoer!F$8</f>
        <v>30.582713699999999</v>
      </c>
      <c r="AK39" s="23">
        <f>V39*Invoer!G$8</f>
        <v>30.582713699999999</v>
      </c>
      <c r="AL39" s="23">
        <f>W39*Invoer!H$8</f>
        <v>30.582713699999999</v>
      </c>
      <c r="AM39" s="23">
        <f>X39*Invoer!I$8</f>
        <v>30.582713699999999</v>
      </c>
      <c r="AN39" s="23">
        <f>Y39*Invoer!J$8</f>
        <v>30.582713699999999</v>
      </c>
      <c r="AO39" s="23">
        <f>Z39*Invoer!K$8</f>
        <v>30.582713699999999</v>
      </c>
      <c r="AP39" s="23">
        <f>AA39*Invoer!L$8</f>
        <v>30.582713699999999</v>
      </c>
      <c r="AQ39" s="23">
        <f>AB39*Invoer!M$8</f>
        <v>30.582713699999999</v>
      </c>
      <c r="AR39" s="23">
        <f>AC39*Invoer!N$8</f>
        <v>30.582713699999999</v>
      </c>
      <c r="AS39" s="23">
        <f>AD39*Invoer!O$8</f>
        <v>30.582713699999999</v>
      </c>
      <c r="AT39" s="23">
        <f>AE39*Invoer!P$8</f>
        <v>30.582713699999999</v>
      </c>
      <c r="AU39" s="22"/>
      <c r="AV39" s="22">
        <f>Invoer!E$6</f>
        <v>1</v>
      </c>
      <c r="AW39" s="22">
        <f>Invoer!F$6</f>
        <v>1</v>
      </c>
      <c r="AX39" s="22">
        <f>Invoer!G$6</f>
        <v>1</v>
      </c>
      <c r="AY39" s="22">
        <f>Invoer!H$6</f>
        <v>1</v>
      </c>
      <c r="AZ39" s="22">
        <f>Invoer!I$6</f>
        <v>1</v>
      </c>
      <c r="BA39" s="22">
        <f>Invoer!J$6</f>
        <v>1</v>
      </c>
      <c r="BB39" s="22">
        <f>Invoer!K$6</f>
        <v>1</v>
      </c>
      <c r="BC39" s="22">
        <f>Invoer!L$6</f>
        <v>1</v>
      </c>
      <c r="BD39" s="22">
        <f>Invoer!M$6</f>
        <v>1</v>
      </c>
      <c r="BE39" s="22">
        <f>Invoer!N$6</f>
        <v>1</v>
      </c>
      <c r="BF39" s="22">
        <f>Invoer!O$6</f>
        <v>1</v>
      </c>
      <c r="BG39" s="22">
        <f>Invoer!P$6</f>
        <v>1</v>
      </c>
      <c r="BI39" s="8">
        <f>Invoer!B$5</f>
        <v>0.75</v>
      </c>
      <c r="BJ39" s="63">
        <f>G39*$F39*$BI39*Invoer!E$10</f>
        <v>0</v>
      </c>
      <c r="BK39" s="63">
        <f>H39*$F39*$BI39*Invoer!F$10</f>
        <v>0</v>
      </c>
      <c r="BL39" s="63">
        <f>I39*$F39*$BI39*Invoer!G$10</f>
        <v>0</v>
      </c>
      <c r="BM39" s="63">
        <f>J39*$F39*$BI39*Invoer!H$10</f>
        <v>0</v>
      </c>
      <c r="BN39" s="63">
        <f>K39*$F39*$BI39*Invoer!I$10</f>
        <v>0</v>
      </c>
      <c r="BO39" s="63">
        <f>L39*$F39*$BI39*Invoer!J$10</f>
        <v>0</v>
      </c>
      <c r="BP39" s="63">
        <f>M39*$F39*$BI39*Invoer!K$10</f>
        <v>0</v>
      </c>
      <c r="BQ39" s="63">
        <f>N39*$F39*$BI39*Invoer!L$10</f>
        <v>0</v>
      </c>
      <c r="BR39" s="63">
        <f>O39*$F39*$BI39*Invoer!M$10</f>
        <v>0</v>
      </c>
      <c r="BS39" s="63">
        <f>P39*$F39*$BI39*Invoer!N$10</f>
        <v>0</v>
      </c>
      <c r="BT39" s="63">
        <f>Q39*$F39*$BI39*Invoer!O$10</f>
        <v>0</v>
      </c>
      <c r="BU39" s="63">
        <f>R39*$F39*$BI39*Invoer!P$10</f>
        <v>0</v>
      </c>
      <c r="BW39" s="7">
        <f>((BJ39*AV39)*(T39*Invoer!E$7))+BJ39*(100%-AV39)*AI39</f>
        <v>0</v>
      </c>
      <c r="BX39" s="7">
        <f>((BK39*AW39)*(U39*Invoer!F$7))+BK39*(100%-AW39)*AJ39</f>
        <v>0</v>
      </c>
      <c r="BY39" s="7">
        <f>((BL39*AX39)*(V39*Invoer!G$7))+BL39*(100%-AX39)*AK39</f>
        <v>0</v>
      </c>
      <c r="BZ39" s="7">
        <f>((BM39*AY39)*(W39*Invoer!H$7))+BM39*(100%-AY39)*AL39</f>
        <v>0</v>
      </c>
      <c r="CA39" s="7">
        <f>((BN39*AZ39)*(X39*Invoer!I$7))+BN39*(100%-AZ39)*AM39</f>
        <v>0</v>
      </c>
      <c r="CB39" s="7">
        <f>((BO39*BA39)*(Y39*Invoer!J$7))+BO39*(100%-BA39)*AN39</f>
        <v>0</v>
      </c>
      <c r="CC39" s="7">
        <f>((BP39*BB39)*(Z39*Invoer!K$7))+BP39*(100%-BB39)*AO39</f>
        <v>0</v>
      </c>
      <c r="CD39" s="7">
        <f>((BQ39*BC39)*(AA39*Invoer!L$7))+BQ39*(100%-BC39)*AP39</f>
        <v>0</v>
      </c>
      <c r="CE39" s="7">
        <f>((BR39*BD39)*(AB39*Invoer!M$7))+BR39*(100%-BD39)*AQ39</f>
        <v>0</v>
      </c>
      <c r="CF39" s="7">
        <f>((BS39*BE39)*(AC39*Invoer!N$7))+BS39*(100%-BE39)*AR39</f>
        <v>0</v>
      </c>
      <c r="CG39" s="7">
        <f>((BT39*BF39)*(AD39*Invoer!O$7))+BT39*(100%-BF39)*AS39</f>
        <v>0</v>
      </c>
      <c r="CH39" s="7">
        <f>((BU39*BG39)*(AE39*Invoer!P$7))+BU39*(100%-BG39)*AT39</f>
        <v>0</v>
      </c>
      <c r="CJ39" s="145">
        <f t="shared" si="17"/>
        <v>0</v>
      </c>
      <c r="CK39" s="145">
        <f t="shared" si="18"/>
        <v>0</v>
      </c>
      <c r="CL39" s="145">
        <f t="shared" si="4"/>
        <v>0</v>
      </c>
      <c r="CM39" s="145">
        <f t="shared" si="5"/>
        <v>0</v>
      </c>
      <c r="CN39" s="145">
        <f t="shared" si="6"/>
        <v>0</v>
      </c>
      <c r="CO39" s="145">
        <f t="shared" si="7"/>
        <v>0</v>
      </c>
      <c r="CP39" s="145">
        <f t="shared" si="8"/>
        <v>0</v>
      </c>
      <c r="CQ39" s="145">
        <f t="shared" si="9"/>
        <v>0</v>
      </c>
      <c r="CR39" s="145">
        <f t="shared" si="10"/>
        <v>0</v>
      </c>
      <c r="CS39" s="145">
        <f t="shared" si="11"/>
        <v>0</v>
      </c>
      <c r="CT39" s="145">
        <f t="shared" si="12"/>
        <v>0</v>
      </c>
      <c r="CU39" s="145">
        <f t="shared" si="13"/>
        <v>0</v>
      </c>
    </row>
    <row r="40" spans="1:99">
      <c r="A40" s="258" t="s">
        <v>427</v>
      </c>
      <c r="B40" s="251"/>
      <c r="C40" s="251" t="s">
        <v>586</v>
      </c>
      <c r="D40" s="252" t="s">
        <v>113</v>
      </c>
      <c r="E40" s="148" t="s">
        <v>643</v>
      </c>
      <c r="F40" s="206">
        <v>0</v>
      </c>
      <c r="G40" s="207">
        <v>0.05</v>
      </c>
      <c r="H40" s="207">
        <v>0.05</v>
      </c>
      <c r="I40" s="207">
        <v>0.05</v>
      </c>
      <c r="J40" s="207">
        <v>0.05</v>
      </c>
      <c r="K40" s="207">
        <v>0.05</v>
      </c>
      <c r="L40" s="207">
        <v>0.05</v>
      </c>
      <c r="M40" s="207">
        <v>0.05</v>
      </c>
      <c r="N40" s="207">
        <v>0.05</v>
      </c>
      <c r="O40" s="207">
        <v>0.05</v>
      </c>
      <c r="P40" s="207">
        <v>0.05</v>
      </c>
      <c r="Q40" s="207">
        <v>0.05</v>
      </c>
      <c r="R40" s="207">
        <v>0.05</v>
      </c>
      <c r="S40" s="210"/>
      <c r="T40" s="212">
        <v>60</v>
      </c>
      <c r="U40" s="136">
        <f t="shared" si="16"/>
        <v>60</v>
      </c>
      <c r="V40" s="136">
        <f t="shared" si="16"/>
        <v>60</v>
      </c>
      <c r="W40" s="136">
        <f t="shared" si="16"/>
        <v>60</v>
      </c>
      <c r="X40" s="136">
        <f t="shared" si="16"/>
        <v>60</v>
      </c>
      <c r="Y40" s="136">
        <f t="shared" si="16"/>
        <v>60</v>
      </c>
      <c r="Z40" s="136">
        <f t="shared" si="16"/>
        <v>60</v>
      </c>
      <c r="AA40" s="136">
        <f t="shared" si="16"/>
        <v>60</v>
      </c>
      <c r="AB40" s="136">
        <f t="shared" si="16"/>
        <v>60</v>
      </c>
      <c r="AC40" s="136">
        <f t="shared" si="16"/>
        <v>60</v>
      </c>
      <c r="AD40" s="136">
        <f t="shared" si="16"/>
        <v>60</v>
      </c>
      <c r="AE40" s="136">
        <f t="shared" si="16"/>
        <v>60</v>
      </c>
      <c r="AF40" s="139"/>
      <c r="AG40" s="138">
        <v>4</v>
      </c>
      <c r="AI40" s="23">
        <f>T40*Invoer!E$8</f>
        <v>36</v>
      </c>
      <c r="AJ40" s="23">
        <f>U40*Invoer!F$8</f>
        <v>36</v>
      </c>
      <c r="AK40" s="23">
        <f>V40*Invoer!G$8</f>
        <v>36</v>
      </c>
      <c r="AL40" s="23">
        <f>W40*Invoer!H$8</f>
        <v>36</v>
      </c>
      <c r="AM40" s="23">
        <f>X40*Invoer!I$8</f>
        <v>36</v>
      </c>
      <c r="AN40" s="23">
        <f>Y40*Invoer!J$8</f>
        <v>36</v>
      </c>
      <c r="AO40" s="23">
        <f>Z40*Invoer!K$8</f>
        <v>36</v>
      </c>
      <c r="AP40" s="23">
        <f>AA40*Invoer!L$8</f>
        <v>36</v>
      </c>
      <c r="AQ40" s="23">
        <f>AB40*Invoer!M$8</f>
        <v>36</v>
      </c>
      <c r="AR40" s="23">
        <f>AC40*Invoer!N$8</f>
        <v>36</v>
      </c>
      <c r="AS40" s="23">
        <f>AD40*Invoer!O$8</f>
        <v>36</v>
      </c>
      <c r="AT40" s="23">
        <f>AE40*Invoer!P$8</f>
        <v>36</v>
      </c>
      <c r="AU40" s="22"/>
      <c r="AV40" s="22">
        <f>Invoer!E$6</f>
        <v>1</v>
      </c>
      <c r="AW40" s="22">
        <f>Invoer!F$6</f>
        <v>1</v>
      </c>
      <c r="AX40" s="22">
        <f>Invoer!G$6</f>
        <v>1</v>
      </c>
      <c r="AY40" s="22">
        <f>Invoer!H$6</f>
        <v>1</v>
      </c>
      <c r="AZ40" s="22">
        <f>Invoer!I$6</f>
        <v>1</v>
      </c>
      <c r="BA40" s="22">
        <f>Invoer!J$6</f>
        <v>1</v>
      </c>
      <c r="BB40" s="22">
        <f>Invoer!K$6</f>
        <v>1</v>
      </c>
      <c r="BC40" s="22">
        <f>Invoer!L$6</f>
        <v>1</v>
      </c>
      <c r="BD40" s="22">
        <f>Invoer!M$6</f>
        <v>1</v>
      </c>
      <c r="BE40" s="22">
        <f>Invoer!N$6</f>
        <v>1</v>
      </c>
      <c r="BF40" s="22">
        <f>Invoer!O$6</f>
        <v>1</v>
      </c>
      <c r="BG40" s="22">
        <f>Invoer!P$6</f>
        <v>1</v>
      </c>
      <c r="BI40" s="8">
        <f>Invoer!B$5</f>
        <v>0.75</v>
      </c>
      <c r="BJ40" s="63">
        <f>G40*$F40*$BI40*Invoer!E$10</f>
        <v>0</v>
      </c>
      <c r="BK40" s="63">
        <f>H40*$F40*$BI40*Invoer!F$10</f>
        <v>0</v>
      </c>
      <c r="BL40" s="63">
        <f>I40*$F40*$BI40*Invoer!G$10</f>
        <v>0</v>
      </c>
      <c r="BM40" s="63">
        <f>J40*$F40*$BI40*Invoer!H$10</f>
        <v>0</v>
      </c>
      <c r="BN40" s="63">
        <f>K40*$F40*$BI40*Invoer!I$10</f>
        <v>0</v>
      </c>
      <c r="BO40" s="63">
        <f>L40*$F40*$BI40*Invoer!J$10</f>
        <v>0</v>
      </c>
      <c r="BP40" s="63">
        <f>M40*$F40*$BI40*Invoer!K$10</f>
        <v>0</v>
      </c>
      <c r="BQ40" s="63">
        <f>N40*$F40*$BI40*Invoer!L$10</f>
        <v>0</v>
      </c>
      <c r="BR40" s="63">
        <f>O40*$F40*$BI40*Invoer!M$10</f>
        <v>0</v>
      </c>
      <c r="BS40" s="63">
        <f>P40*$F40*$BI40*Invoer!N$10</f>
        <v>0</v>
      </c>
      <c r="BT40" s="63">
        <f>Q40*$F40*$BI40*Invoer!O$10</f>
        <v>0</v>
      </c>
      <c r="BU40" s="63">
        <f>R40*$F40*$BI40*Invoer!P$10</f>
        <v>0</v>
      </c>
      <c r="BW40" s="7">
        <f>((BJ40*AV40)*(T40*Invoer!E$7))+BJ40*(100%-AV40)*AI40</f>
        <v>0</v>
      </c>
      <c r="BX40" s="7">
        <f>((BK40*AW40)*(U40*Invoer!F$7))+BK40*(100%-AW40)*AJ40</f>
        <v>0</v>
      </c>
      <c r="BY40" s="7">
        <f>((BL40*AX40)*(V40*Invoer!G$7))+BL40*(100%-AX40)*AK40</f>
        <v>0</v>
      </c>
      <c r="BZ40" s="7">
        <f>((BM40*AY40)*(W40*Invoer!H$7))+BM40*(100%-AY40)*AL40</f>
        <v>0</v>
      </c>
      <c r="CA40" s="7">
        <f>((BN40*AZ40)*(X40*Invoer!I$7))+BN40*(100%-AZ40)*AM40</f>
        <v>0</v>
      </c>
      <c r="CB40" s="7">
        <f>((BO40*BA40)*(Y40*Invoer!J$7))+BO40*(100%-BA40)*AN40</f>
        <v>0</v>
      </c>
      <c r="CC40" s="7">
        <f>((BP40*BB40)*(Z40*Invoer!K$7))+BP40*(100%-BB40)*AO40</f>
        <v>0</v>
      </c>
      <c r="CD40" s="7">
        <f>((BQ40*BC40)*(AA40*Invoer!L$7))+BQ40*(100%-BC40)*AP40</f>
        <v>0</v>
      </c>
      <c r="CE40" s="7">
        <f>((BR40*BD40)*(AB40*Invoer!M$7))+BR40*(100%-BD40)*AQ40</f>
        <v>0</v>
      </c>
      <c r="CF40" s="7">
        <f>((BS40*BE40)*(AC40*Invoer!N$7))+BS40*(100%-BE40)*AR40</f>
        <v>0</v>
      </c>
      <c r="CG40" s="7">
        <f>((BT40*BF40)*(AD40*Invoer!O$7))+BT40*(100%-BF40)*AS40</f>
        <v>0</v>
      </c>
      <c r="CH40" s="7">
        <f>((BU40*BG40)*(AE40*Invoer!P$7))+BU40*(100%-BG40)*AT40</f>
        <v>0</v>
      </c>
      <c r="CJ40" s="145">
        <f t="shared" si="17"/>
        <v>0</v>
      </c>
      <c r="CK40" s="145">
        <f t="shared" si="18"/>
        <v>0</v>
      </c>
      <c r="CL40" s="145">
        <f t="shared" si="4"/>
        <v>0</v>
      </c>
      <c r="CM40" s="145">
        <f t="shared" si="5"/>
        <v>0</v>
      </c>
      <c r="CN40" s="145">
        <f t="shared" si="6"/>
        <v>0</v>
      </c>
      <c r="CO40" s="145">
        <f t="shared" si="7"/>
        <v>0</v>
      </c>
      <c r="CP40" s="145">
        <f t="shared" si="8"/>
        <v>0</v>
      </c>
      <c r="CQ40" s="145">
        <f t="shared" si="9"/>
        <v>0</v>
      </c>
      <c r="CR40" s="145">
        <f t="shared" si="10"/>
        <v>0</v>
      </c>
      <c r="CS40" s="145">
        <f t="shared" si="11"/>
        <v>0</v>
      </c>
      <c r="CT40" s="145">
        <f t="shared" si="12"/>
        <v>0</v>
      </c>
      <c r="CU40" s="145">
        <f t="shared" si="13"/>
        <v>0</v>
      </c>
    </row>
    <row r="41" spans="1:99" ht="16.75" customHeight="1">
      <c r="A41" s="241" t="s">
        <v>117</v>
      </c>
      <c r="B41" s="242"/>
      <c r="C41" s="246" t="s">
        <v>118</v>
      </c>
      <c r="D41" s="244" t="s">
        <v>119</v>
      </c>
      <c r="E41" s="148" t="s">
        <v>643</v>
      </c>
      <c r="F41" s="206">
        <v>0</v>
      </c>
      <c r="G41" s="207">
        <v>0</v>
      </c>
      <c r="H41" s="207">
        <v>0</v>
      </c>
      <c r="I41" s="207">
        <v>0</v>
      </c>
      <c r="J41" s="207">
        <v>0</v>
      </c>
      <c r="K41" s="207">
        <v>0</v>
      </c>
      <c r="L41" s="207">
        <v>1</v>
      </c>
      <c r="M41" s="207">
        <v>2</v>
      </c>
      <c r="N41" s="207">
        <v>3</v>
      </c>
      <c r="O41" s="207">
        <v>4</v>
      </c>
      <c r="P41" s="207">
        <v>5</v>
      </c>
      <c r="Q41" s="207">
        <v>6</v>
      </c>
      <c r="R41" s="207">
        <v>6</v>
      </c>
      <c r="S41" s="210"/>
      <c r="T41" s="209">
        <v>5</v>
      </c>
      <c r="U41" s="136">
        <f t="shared" si="16"/>
        <v>5</v>
      </c>
      <c r="V41" s="136">
        <f t="shared" si="16"/>
        <v>5</v>
      </c>
      <c r="W41" s="136">
        <f t="shared" si="16"/>
        <v>5</v>
      </c>
      <c r="X41" s="136">
        <f t="shared" si="16"/>
        <v>5</v>
      </c>
      <c r="Y41" s="136">
        <f t="shared" si="16"/>
        <v>5</v>
      </c>
      <c r="Z41" s="136">
        <f t="shared" si="16"/>
        <v>5</v>
      </c>
      <c r="AA41" s="136">
        <f t="shared" si="16"/>
        <v>5</v>
      </c>
      <c r="AB41" s="136">
        <f t="shared" si="16"/>
        <v>5</v>
      </c>
      <c r="AC41" s="136">
        <f t="shared" si="16"/>
        <v>5</v>
      </c>
      <c r="AD41" s="136">
        <f t="shared" si="16"/>
        <v>5</v>
      </c>
      <c r="AE41" s="136">
        <f t="shared" si="16"/>
        <v>5</v>
      </c>
      <c r="AF41" s="139"/>
      <c r="AG41" s="138">
        <v>4</v>
      </c>
      <c r="AI41" s="23">
        <f>T41*Invoer!E$8</f>
        <v>3</v>
      </c>
      <c r="AJ41" s="23">
        <f>U41*Invoer!F$8</f>
        <v>3</v>
      </c>
      <c r="AK41" s="23">
        <f>V41*Invoer!G$8</f>
        <v>3</v>
      </c>
      <c r="AL41" s="23">
        <f>W41*Invoer!H$8</f>
        <v>3</v>
      </c>
      <c r="AM41" s="23">
        <f>X41*Invoer!I$8</f>
        <v>3</v>
      </c>
      <c r="AN41" s="23">
        <f>Y41*Invoer!J$8</f>
        <v>3</v>
      </c>
      <c r="AO41" s="23">
        <f>Z41*Invoer!K$8</f>
        <v>3</v>
      </c>
      <c r="AP41" s="23">
        <f>AA41*Invoer!L$8</f>
        <v>3</v>
      </c>
      <c r="AQ41" s="23">
        <f>AB41*Invoer!M$8</f>
        <v>3</v>
      </c>
      <c r="AR41" s="23">
        <f>AC41*Invoer!N$8</f>
        <v>3</v>
      </c>
      <c r="AS41" s="23">
        <f>AD41*Invoer!O$8</f>
        <v>3</v>
      </c>
      <c r="AT41" s="23">
        <f>AE41*Invoer!P$8</f>
        <v>3</v>
      </c>
      <c r="AV41" s="22">
        <f>Invoer!E$6</f>
        <v>1</v>
      </c>
      <c r="AW41" s="22">
        <f>Invoer!F$6</f>
        <v>1</v>
      </c>
      <c r="AX41" s="22">
        <f>Invoer!G$6</f>
        <v>1</v>
      </c>
      <c r="AY41" s="22">
        <f>Invoer!H$6</f>
        <v>1</v>
      </c>
      <c r="AZ41" s="22">
        <f>Invoer!I$6</f>
        <v>1</v>
      </c>
      <c r="BA41" s="22">
        <f>Invoer!J$6</f>
        <v>1</v>
      </c>
      <c r="BB41" s="22">
        <f>Invoer!K$6</f>
        <v>1</v>
      </c>
      <c r="BC41" s="22">
        <f>Invoer!L$6</f>
        <v>1</v>
      </c>
      <c r="BD41" s="22">
        <f>Invoer!M$6</f>
        <v>1</v>
      </c>
      <c r="BE41" s="22">
        <f>Invoer!N$6</f>
        <v>1</v>
      </c>
      <c r="BF41" s="22">
        <f>Invoer!O$6</f>
        <v>1</v>
      </c>
      <c r="BG41" s="22">
        <f>Invoer!P$6</f>
        <v>1</v>
      </c>
      <c r="BI41" s="8">
        <f>Invoer!B$5</f>
        <v>0.75</v>
      </c>
      <c r="BJ41" s="63">
        <f>G41*$F41*$BI41*Invoer!E$10</f>
        <v>0</v>
      </c>
      <c r="BK41" s="63">
        <f>H41*$F41*$BI41*Invoer!F$10</f>
        <v>0</v>
      </c>
      <c r="BL41" s="63">
        <f>I41*$F41*$BI41*Invoer!G$10</f>
        <v>0</v>
      </c>
      <c r="BM41" s="63">
        <f>J41*$F41*$BI41*Invoer!H$10</f>
        <v>0</v>
      </c>
      <c r="BN41" s="63">
        <f>K41*$F41*$BI41*Invoer!I$10</f>
        <v>0</v>
      </c>
      <c r="BO41" s="63">
        <f>L41*$F41*$BI41*Invoer!J$10</f>
        <v>0</v>
      </c>
      <c r="BP41" s="63">
        <f>M41*$F41*$BI41*Invoer!K$10</f>
        <v>0</v>
      </c>
      <c r="BQ41" s="63">
        <f>N41*$F41*$BI41*Invoer!L$10</f>
        <v>0</v>
      </c>
      <c r="BR41" s="63">
        <f>O41*$F41*$BI41*Invoer!M$10</f>
        <v>0</v>
      </c>
      <c r="BS41" s="63">
        <f>P41*$F41*$BI41*Invoer!N$10</f>
        <v>0</v>
      </c>
      <c r="BT41" s="63">
        <f>Q41*$F41*$BI41*Invoer!O$10</f>
        <v>0</v>
      </c>
      <c r="BU41" s="63">
        <f>R41*$F41*$BI41*Invoer!P$10</f>
        <v>0</v>
      </c>
      <c r="BW41" s="7">
        <f>((BJ41*AV41)*(T41*Invoer!E$7))+BJ41*(100%-AV41)*AI41</f>
        <v>0</v>
      </c>
      <c r="BX41" s="7">
        <f>((BK41*AW41)*(U41*Invoer!F$7))+BK41*(100%-AW41)*AJ41</f>
        <v>0</v>
      </c>
      <c r="BY41" s="7">
        <f>((BL41*AX41)*(V41*Invoer!G$7))+BL41*(100%-AX41)*AK41</f>
        <v>0</v>
      </c>
      <c r="BZ41" s="7">
        <f>((BM41*AY41)*(W41*Invoer!H$7))+BM41*(100%-AY41)*AL41</f>
        <v>0</v>
      </c>
      <c r="CA41" s="7">
        <f>((BN41*AZ41)*(X41*Invoer!I$7))+BN41*(100%-AZ41)*AM41</f>
        <v>0</v>
      </c>
      <c r="CB41" s="7">
        <f>((BO41*BA41)*(Y41*Invoer!J$7))+BO41*(100%-BA41)*AN41</f>
        <v>0</v>
      </c>
      <c r="CC41" s="7">
        <f>((BP41*BB41)*(Z41*Invoer!K$7))+BP41*(100%-BB41)*AO41</f>
        <v>0</v>
      </c>
      <c r="CD41" s="7">
        <f>((BQ41*BC41)*(AA41*Invoer!L$7))+BQ41*(100%-BC41)*AP41</f>
        <v>0</v>
      </c>
      <c r="CE41" s="7">
        <f>((BR41*BD41)*(AB41*Invoer!M$7))+BR41*(100%-BD41)*AQ41</f>
        <v>0</v>
      </c>
      <c r="CF41" s="7">
        <f>((BS41*BE41)*(AC41*Invoer!N$7))+BS41*(100%-BE41)*AR41</f>
        <v>0</v>
      </c>
      <c r="CG41" s="7">
        <f>((BT41*BF41)*(AD41*Invoer!O$7))+BT41*(100%-BF41)*AS41</f>
        <v>0</v>
      </c>
      <c r="CH41" s="7">
        <f>((BU41*BG41)*(AE41*Invoer!P$7))+BU41*(100%-BG41)*AT41</f>
        <v>0</v>
      </c>
      <c r="CJ41" s="145">
        <f t="shared" si="17"/>
        <v>0</v>
      </c>
      <c r="CK41" s="145">
        <f t="shared" si="18"/>
        <v>0</v>
      </c>
      <c r="CL41" s="145">
        <f t="shared" si="4"/>
        <v>0</v>
      </c>
      <c r="CM41" s="145">
        <f t="shared" si="5"/>
        <v>0</v>
      </c>
      <c r="CN41" s="145">
        <f t="shared" si="6"/>
        <v>0</v>
      </c>
      <c r="CO41" s="145">
        <f t="shared" si="7"/>
        <v>0</v>
      </c>
      <c r="CP41" s="145">
        <f t="shared" si="8"/>
        <v>0</v>
      </c>
      <c r="CQ41" s="145">
        <f t="shared" si="9"/>
        <v>0</v>
      </c>
      <c r="CR41" s="145">
        <f t="shared" si="10"/>
        <v>0</v>
      </c>
      <c r="CS41" s="145">
        <f t="shared" si="11"/>
        <v>0</v>
      </c>
      <c r="CT41" s="145">
        <f t="shared" si="12"/>
        <v>0</v>
      </c>
      <c r="CU41" s="145">
        <f t="shared" si="13"/>
        <v>0</v>
      </c>
    </row>
    <row r="42" spans="1:99">
      <c r="A42" s="241" t="s">
        <v>120</v>
      </c>
      <c r="B42" s="242"/>
      <c r="C42" s="246" t="s">
        <v>121</v>
      </c>
      <c r="D42" s="244" t="s">
        <v>122</v>
      </c>
      <c r="E42" s="148" t="s">
        <v>643</v>
      </c>
      <c r="F42" s="206">
        <v>0</v>
      </c>
      <c r="G42" s="207">
        <v>0</v>
      </c>
      <c r="H42" s="207">
        <v>0</v>
      </c>
      <c r="I42" s="207">
        <v>0</v>
      </c>
      <c r="J42" s="207">
        <v>0</v>
      </c>
      <c r="K42" s="207">
        <v>0</v>
      </c>
      <c r="L42" s="207">
        <v>0</v>
      </c>
      <c r="M42" s="207">
        <v>0</v>
      </c>
      <c r="N42" s="207">
        <v>0</v>
      </c>
      <c r="O42" s="207">
        <v>0</v>
      </c>
      <c r="P42" s="207">
        <v>0</v>
      </c>
      <c r="Q42" s="207">
        <v>0</v>
      </c>
      <c r="R42" s="207">
        <v>0</v>
      </c>
      <c r="S42" s="210"/>
      <c r="T42" s="209">
        <v>0</v>
      </c>
      <c r="U42" s="136">
        <f t="shared" si="16"/>
        <v>0</v>
      </c>
      <c r="V42" s="136">
        <f t="shared" si="16"/>
        <v>0</v>
      </c>
      <c r="W42" s="136">
        <f t="shared" si="16"/>
        <v>0</v>
      </c>
      <c r="X42" s="136">
        <f t="shared" si="16"/>
        <v>0</v>
      </c>
      <c r="Y42" s="136">
        <f t="shared" si="16"/>
        <v>0</v>
      </c>
      <c r="Z42" s="136">
        <f t="shared" si="16"/>
        <v>0</v>
      </c>
      <c r="AA42" s="136">
        <f t="shared" si="16"/>
        <v>0</v>
      </c>
      <c r="AB42" s="136">
        <f t="shared" si="16"/>
        <v>0</v>
      </c>
      <c r="AC42" s="136">
        <f t="shared" si="16"/>
        <v>0</v>
      </c>
      <c r="AD42" s="136">
        <f t="shared" si="16"/>
        <v>0</v>
      </c>
      <c r="AE42" s="136">
        <f t="shared" si="16"/>
        <v>0</v>
      </c>
      <c r="AF42" s="139"/>
      <c r="AG42" s="138">
        <v>4</v>
      </c>
      <c r="AI42" s="23">
        <f>T42*Invoer!E$8</f>
        <v>0</v>
      </c>
      <c r="AJ42" s="23">
        <f>U42*Invoer!F$8</f>
        <v>0</v>
      </c>
      <c r="AK42" s="23">
        <f>V42*Invoer!G$8</f>
        <v>0</v>
      </c>
      <c r="AL42" s="23">
        <f>W42*Invoer!H$8</f>
        <v>0</v>
      </c>
      <c r="AM42" s="23">
        <f>X42*Invoer!I$8</f>
        <v>0</v>
      </c>
      <c r="AN42" s="23">
        <f>Y42*Invoer!J$8</f>
        <v>0</v>
      </c>
      <c r="AO42" s="23">
        <f>Z42*Invoer!K$8</f>
        <v>0</v>
      </c>
      <c r="AP42" s="23">
        <f>AA42*Invoer!L$8</f>
        <v>0</v>
      </c>
      <c r="AQ42" s="23">
        <f>AB42*Invoer!M$8</f>
        <v>0</v>
      </c>
      <c r="AR42" s="23">
        <f>AC42*Invoer!N$8</f>
        <v>0</v>
      </c>
      <c r="AS42" s="23">
        <f>AD42*Invoer!O$8</f>
        <v>0</v>
      </c>
      <c r="AT42" s="23">
        <f>AE42*Invoer!P$8</f>
        <v>0</v>
      </c>
      <c r="AV42" s="22">
        <f>Invoer!E$6</f>
        <v>1</v>
      </c>
      <c r="AW42" s="22">
        <f>Invoer!F$6</f>
        <v>1</v>
      </c>
      <c r="AX42" s="22">
        <f>Invoer!G$6</f>
        <v>1</v>
      </c>
      <c r="AY42" s="22">
        <f>Invoer!H$6</f>
        <v>1</v>
      </c>
      <c r="AZ42" s="22">
        <f>Invoer!I$6</f>
        <v>1</v>
      </c>
      <c r="BA42" s="22">
        <f>Invoer!J$6</f>
        <v>1</v>
      </c>
      <c r="BB42" s="22">
        <f>Invoer!K$6</f>
        <v>1</v>
      </c>
      <c r="BC42" s="22">
        <f>Invoer!L$6</f>
        <v>1</v>
      </c>
      <c r="BD42" s="22">
        <f>Invoer!M$6</f>
        <v>1</v>
      </c>
      <c r="BE42" s="22">
        <f>Invoer!N$6</f>
        <v>1</v>
      </c>
      <c r="BF42" s="22">
        <f>Invoer!O$6</f>
        <v>1</v>
      </c>
      <c r="BG42" s="22">
        <f>Invoer!P$6</f>
        <v>1</v>
      </c>
      <c r="BI42" s="8">
        <f>Invoer!B$5</f>
        <v>0.75</v>
      </c>
      <c r="BJ42" s="63">
        <f>G42*$F42*$BI42*Invoer!E$10</f>
        <v>0</v>
      </c>
      <c r="BK42" s="63">
        <f>H42*$F42*$BI42*Invoer!F$10</f>
        <v>0</v>
      </c>
      <c r="BL42" s="63">
        <f>I42*$F42*$BI42*Invoer!G$10</f>
        <v>0</v>
      </c>
      <c r="BM42" s="63">
        <f>J42*$F42*$BI42*Invoer!H$10</f>
        <v>0</v>
      </c>
      <c r="BN42" s="63">
        <f>K42*$F42*$BI42*Invoer!I$10</f>
        <v>0</v>
      </c>
      <c r="BO42" s="63">
        <f>L42*$F42*$BI42*Invoer!J$10</f>
        <v>0</v>
      </c>
      <c r="BP42" s="63">
        <f>M42*$F42*$BI42*Invoer!K$10</f>
        <v>0</v>
      </c>
      <c r="BQ42" s="63">
        <f>N42*$F42*$BI42*Invoer!L$10</f>
        <v>0</v>
      </c>
      <c r="BR42" s="63">
        <f>O42*$F42*$BI42*Invoer!M$10</f>
        <v>0</v>
      </c>
      <c r="BS42" s="63">
        <f>P42*$F42*$BI42*Invoer!N$10</f>
        <v>0</v>
      </c>
      <c r="BT42" s="63">
        <f>Q42*$F42*$BI42*Invoer!O$10</f>
        <v>0</v>
      </c>
      <c r="BU42" s="63">
        <f>R42*$F42*$BI42*Invoer!P$10</f>
        <v>0</v>
      </c>
      <c r="BW42" s="7">
        <f>((BJ42*AV42)*(T42*Invoer!E$7))+BJ42*(100%-AV42)*AI42</f>
        <v>0</v>
      </c>
      <c r="BX42" s="7">
        <f>((BK42*AW42)*(U42*Invoer!F$7))+BK42*(100%-AW42)*AJ42</f>
        <v>0</v>
      </c>
      <c r="BY42" s="7">
        <f>((BL42*AX42)*(V42*Invoer!G$7))+BL42*(100%-AX42)*AK42</f>
        <v>0</v>
      </c>
      <c r="BZ42" s="7">
        <f>((BM42*AY42)*(W42*Invoer!H$7))+BM42*(100%-AY42)*AL42</f>
        <v>0</v>
      </c>
      <c r="CA42" s="7">
        <f>((BN42*AZ42)*(X42*Invoer!I$7))+BN42*(100%-AZ42)*AM42</f>
        <v>0</v>
      </c>
      <c r="CB42" s="7">
        <f>((BO42*BA42)*(Y42*Invoer!J$7))+BO42*(100%-BA42)*AN42</f>
        <v>0</v>
      </c>
      <c r="CC42" s="7">
        <f>((BP42*BB42)*(Z42*Invoer!K$7))+BP42*(100%-BB42)*AO42</f>
        <v>0</v>
      </c>
      <c r="CD42" s="7">
        <f>((BQ42*BC42)*(AA42*Invoer!L$7))+BQ42*(100%-BC42)*AP42</f>
        <v>0</v>
      </c>
      <c r="CE42" s="7">
        <f>((BR42*BD42)*(AB42*Invoer!M$7))+BR42*(100%-BD42)*AQ42</f>
        <v>0</v>
      </c>
      <c r="CF42" s="7">
        <f>((BS42*BE42)*(AC42*Invoer!N$7))+BS42*(100%-BE42)*AR42</f>
        <v>0</v>
      </c>
      <c r="CG42" s="7">
        <f>((BT42*BF42)*(AD42*Invoer!O$7))+BT42*(100%-BF42)*AS42</f>
        <v>0</v>
      </c>
      <c r="CH42" s="7">
        <f>((BU42*BG42)*(AE42*Invoer!P$7))+BU42*(100%-BG42)*AT42</f>
        <v>0</v>
      </c>
      <c r="CJ42" s="145">
        <f t="shared" si="17"/>
        <v>0</v>
      </c>
      <c r="CK42" s="145">
        <f t="shared" si="18"/>
        <v>0</v>
      </c>
      <c r="CL42" s="145">
        <f t="shared" si="4"/>
        <v>0</v>
      </c>
      <c r="CM42" s="145">
        <f t="shared" si="5"/>
        <v>0</v>
      </c>
      <c r="CN42" s="145">
        <f t="shared" si="6"/>
        <v>0</v>
      </c>
      <c r="CO42" s="145">
        <f t="shared" si="7"/>
        <v>0</v>
      </c>
      <c r="CP42" s="145">
        <f t="shared" si="8"/>
        <v>0</v>
      </c>
      <c r="CQ42" s="145">
        <f t="shared" si="9"/>
        <v>0</v>
      </c>
      <c r="CR42" s="145">
        <f t="shared" si="10"/>
        <v>0</v>
      </c>
      <c r="CS42" s="145">
        <f t="shared" si="11"/>
        <v>0</v>
      </c>
      <c r="CT42" s="145">
        <f t="shared" si="12"/>
        <v>0</v>
      </c>
      <c r="CU42" s="145">
        <f t="shared" si="13"/>
        <v>0</v>
      </c>
    </row>
    <row r="43" spans="1:99">
      <c r="A43" s="255" t="s">
        <v>391</v>
      </c>
      <c r="B43" s="248"/>
      <c r="C43" s="246" t="s">
        <v>478</v>
      </c>
      <c r="D43" s="244" t="s">
        <v>160</v>
      </c>
      <c r="E43" s="148" t="s">
        <v>643</v>
      </c>
      <c r="F43" s="206">
        <v>0</v>
      </c>
      <c r="G43" s="207">
        <v>0.25</v>
      </c>
      <c r="H43" s="207">
        <v>0.25</v>
      </c>
      <c r="I43" s="207">
        <v>0.25</v>
      </c>
      <c r="J43" s="207">
        <v>0.25</v>
      </c>
      <c r="K43" s="207">
        <v>0.25</v>
      </c>
      <c r="L43" s="207"/>
      <c r="M43" s="207"/>
      <c r="N43" s="207"/>
      <c r="O43" s="207"/>
      <c r="P43" s="207"/>
      <c r="Q43" s="207"/>
      <c r="R43" s="207"/>
      <c r="S43" s="210"/>
      <c r="T43" s="209">
        <v>7.6972500000000004</v>
      </c>
      <c r="U43" s="136">
        <f t="shared" si="16"/>
        <v>7.6972500000000004</v>
      </c>
      <c r="V43" s="136">
        <f t="shared" si="16"/>
        <v>7.6972500000000004</v>
      </c>
      <c r="W43" s="136">
        <f t="shared" si="16"/>
        <v>7.6972500000000004</v>
      </c>
      <c r="X43" s="136">
        <f t="shared" si="16"/>
        <v>7.6972500000000004</v>
      </c>
      <c r="Y43" s="136">
        <f t="shared" si="16"/>
        <v>7.6972500000000004</v>
      </c>
      <c r="Z43" s="136">
        <f t="shared" si="16"/>
        <v>7.6972500000000004</v>
      </c>
      <c r="AA43" s="136">
        <f t="shared" si="16"/>
        <v>7.6972500000000004</v>
      </c>
      <c r="AB43" s="136">
        <f t="shared" si="16"/>
        <v>7.6972500000000004</v>
      </c>
      <c r="AC43" s="136">
        <f t="shared" si="16"/>
        <v>7.6972500000000004</v>
      </c>
      <c r="AD43" s="136">
        <f t="shared" si="16"/>
        <v>7.6972500000000004</v>
      </c>
      <c r="AE43" s="136">
        <f t="shared" si="16"/>
        <v>7.6972500000000004</v>
      </c>
      <c r="AF43" s="139"/>
      <c r="AG43" s="138">
        <v>4</v>
      </c>
      <c r="AI43" s="23">
        <f>T43*Invoer!E$8</f>
        <v>4.6183500000000004</v>
      </c>
      <c r="AJ43" s="23">
        <f>U43*Invoer!F$8</f>
        <v>4.6183500000000004</v>
      </c>
      <c r="AK43" s="23">
        <f>V43*Invoer!G$8</f>
        <v>4.6183500000000004</v>
      </c>
      <c r="AL43" s="23">
        <f>W43*Invoer!H$8</f>
        <v>4.6183500000000004</v>
      </c>
      <c r="AM43" s="23">
        <f>X43*Invoer!I$8</f>
        <v>4.6183500000000004</v>
      </c>
      <c r="AN43" s="23">
        <f>Y43*Invoer!J$8</f>
        <v>4.6183500000000004</v>
      </c>
      <c r="AO43" s="23">
        <f>Z43*Invoer!K$8</f>
        <v>4.6183500000000004</v>
      </c>
      <c r="AP43" s="23">
        <f>AA43*Invoer!L$8</f>
        <v>4.6183500000000004</v>
      </c>
      <c r="AQ43" s="23">
        <f>AB43*Invoer!M$8</f>
        <v>4.6183500000000004</v>
      </c>
      <c r="AR43" s="23">
        <f>AC43*Invoer!N$8</f>
        <v>4.6183500000000004</v>
      </c>
      <c r="AS43" s="23">
        <f>AD43*Invoer!O$8</f>
        <v>4.6183500000000004</v>
      </c>
      <c r="AT43" s="23">
        <f>AE43*Invoer!P$8</f>
        <v>4.6183500000000004</v>
      </c>
      <c r="AV43" s="22">
        <f>Invoer!E$6</f>
        <v>1</v>
      </c>
      <c r="AW43" s="22">
        <f>Invoer!F$6</f>
        <v>1</v>
      </c>
      <c r="AX43" s="22">
        <f>Invoer!G$6</f>
        <v>1</v>
      </c>
      <c r="AY43" s="22">
        <f>Invoer!H$6</f>
        <v>1</v>
      </c>
      <c r="AZ43" s="22">
        <f>Invoer!I$6</f>
        <v>1</v>
      </c>
      <c r="BA43" s="22">
        <f>Invoer!J$6</f>
        <v>1</v>
      </c>
      <c r="BB43" s="22">
        <f>Invoer!K$6</f>
        <v>1</v>
      </c>
      <c r="BC43" s="22">
        <f>Invoer!L$6</f>
        <v>1</v>
      </c>
      <c r="BD43" s="22">
        <f>Invoer!M$6</f>
        <v>1</v>
      </c>
      <c r="BE43" s="22">
        <f>Invoer!N$6</f>
        <v>1</v>
      </c>
      <c r="BF43" s="22">
        <f>Invoer!O$6</f>
        <v>1</v>
      </c>
      <c r="BG43" s="22">
        <f>Invoer!P$6</f>
        <v>1</v>
      </c>
      <c r="BI43" s="8">
        <f>Invoer!B$5</f>
        <v>0.75</v>
      </c>
      <c r="BJ43" s="63">
        <f>G43*$F43*$BI43*Invoer!E$10</f>
        <v>0</v>
      </c>
      <c r="BK43" s="63">
        <f>H43*$F43*$BI43*Invoer!F$10</f>
        <v>0</v>
      </c>
      <c r="BL43" s="63">
        <f>I43*$F43*$BI43*Invoer!G$10</f>
        <v>0</v>
      </c>
      <c r="BM43" s="63">
        <f>J43*$F43*$BI43*Invoer!H$10</f>
        <v>0</v>
      </c>
      <c r="BN43" s="63">
        <f>K43*$F43*$BI43*Invoer!I$10</f>
        <v>0</v>
      </c>
      <c r="BO43" s="63">
        <f>L43*$F43*$BI43*Invoer!J$10</f>
        <v>0</v>
      </c>
      <c r="BP43" s="63">
        <f>M43*$F43*$BI43*Invoer!K$10</f>
        <v>0</v>
      </c>
      <c r="BQ43" s="63">
        <f>N43*$F43*$BI43*Invoer!L$10</f>
        <v>0</v>
      </c>
      <c r="BR43" s="63">
        <f>O43*$F43*$BI43*Invoer!M$10</f>
        <v>0</v>
      </c>
      <c r="BS43" s="63">
        <f>P43*$F43*$BI43*Invoer!N$10</f>
        <v>0</v>
      </c>
      <c r="BT43" s="63">
        <f>Q43*$F43*$BI43*Invoer!O$10</f>
        <v>0</v>
      </c>
      <c r="BU43" s="63">
        <f>R43*$F43*$BI43*Invoer!P$10</f>
        <v>0</v>
      </c>
      <c r="BW43" s="7">
        <f>((BJ43*AV43)*(T43*Invoer!E$7))+BJ43*(100%-AV43)*AI43</f>
        <v>0</v>
      </c>
      <c r="BX43" s="7">
        <f>((BK43*AW43)*(U43*Invoer!F$7))+BK43*(100%-AW43)*AJ43</f>
        <v>0</v>
      </c>
      <c r="BY43" s="7">
        <f>((BL43*AX43)*(V43*Invoer!G$7))+BL43*(100%-AX43)*AK43</f>
        <v>0</v>
      </c>
      <c r="BZ43" s="7">
        <f>((BM43*AY43)*(W43*Invoer!H$7))+BM43*(100%-AY43)*AL43</f>
        <v>0</v>
      </c>
      <c r="CA43" s="7">
        <f>((BN43*AZ43)*(X43*Invoer!I$7))+BN43*(100%-AZ43)*AM43</f>
        <v>0</v>
      </c>
      <c r="CB43" s="7">
        <f>((BO43*BA43)*(Y43*Invoer!J$7))+BO43*(100%-BA43)*AN43</f>
        <v>0</v>
      </c>
      <c r="CC43" s="7">
        <f>((BP43*BB43)*(Z43*Invoer!K$7))+BP43*(100%-BB43)*AO43</f>
        <v>0</v>
      </c>
      <c r="CD43" s="7">
        <f>((BQ43*BC43)*(AA43*Invoer!L$7))+BQ43*(100%-BC43)*AP43</f>
        <v>0</v>
      </c>
      <c r="CE43" s="7">
        <f>((BR43*BD43)*(AB43*Invoer!M$7))+BR43*(100%-BD43)*AQ43</f>
        <v>0</v>
      </c>
      <c r="CF43" s="7">
        <f>((BS43*BE43)*(AC43*Invoer!N$7))+BS43*(100%-BE43)*AR43</f>
        <v>0</v>
      </c>
      <c r="CG43" s="7">
        <f>((BT43*BF43)*(AD43*Invoer!O$7))+BT43*(100%-BF43)*AS43</f>
        <v>0</v>
      </c>
      <c r="CH43" s="7">
        <f>((BU43*BG43)*(AE43*Invoer!P$7))+BU43*(100%-BG43)*AT43</f>
        <v>0</v>
      </c>
      <c r="CI43" s="7"/>
      <c r="CJ43" s="145">
        <f t="shared" si="17"/>
        <v>0</v>
      </c>
      <c r="CK43" s="145">
        <f t="shared" si="18"/>
        <v>0</v>
      </c>
      <c r="CL43" s="145">
        <f t="shared" si="4"/>
        <v>0</v>
      </c>
      <c r="CM43" s="145">
        <f t="shared" si="5"/>
        <v>0</v>
      </c>
      <c r="CN43" s="145">
        <f t="shared" si="6"/>
        <v>0</v>
      </c>
      <c r="CO43" s="145">
        <f t="shared" si="7"/>
        <v>0</v>
      </c>
      <c r="CP43" s="145">
        <f t="shared" si="8"/>
        <v>0</v>
      </c>
      <c r="CQ43" s="145">
        <f t="shared" si="9"/>
        <v>0</v>
      </c>
      <c r="CR43" s="145">
        <f t="shared" si="10"/>
        <v>0</v>
      </c>
      <c r="CS43" s="145">
        <f t="shared" si="11"/>
        <v>0</v>
      </c>
      <c r="CT43" s="145">
        <f t="shared" si="12"/>
        <v>0</v>
      </c>
      <c r="CU43" s="145">
        <f t="shared" si="13"/>
        <v>0</v>
      </c>
    </row>
    <row r="44" spans="1:99" ht="17.399999999999999" customHeight="1">
      <c r="A44" s="254" t="s">
        <v>444</v>
      </c>
      <c r="B44" s="251"/>
      <c r="C44" s="251" t="s">
        <v>479</v>
      </c>
      <c r="D44" s="252" t="s">
        <v>619</v>
      </c>
      <c r="E44" s="148" t="s">
        <v>643</v>
      </c>
      <c r="F44" s="206">
        <v>0</v>
      </c>
      <c r="G44" s="207">
        <v>0.02</v>
      </c>
      <c r="H44" s="207">
        <v>0.02</v>
      </c>
      <c r="I44" s="207">
        <v>0.02</v>
      </c>
      <c r="J44" s="207">
        <v>0.02</v>
      </c>
      <c r="K44" s="207">
        <v>0.02</v>
      </c>
      <c r="L44" s="207">
        <v>0.02</v>
      </c>
      <c r="M44" s="207">
        <v>0.02</v>
      </c>
      <c r="N44" s="207">
        <v>0.02</v>
      </c>
      <c r="O44" s="207">
        <v>0.02</v>
      </c>
      <c r="P44" s="207">
        <v>0.02</v>
      </c>
      <c r="Q44" s="207">
        <v>0.02</v>
      </c>
      <c r="R44" s="207">
        <v>0.02</v>
      </c>
      <c r="S44" s="210"/>
      <c r="T44" s="212">
        <v>60</v>
      </c>
      <c r="U44" s="136">
        <f t="shared" si="16"/>
        <v>60</v>
      </c>
      <c r="V44" s="136">
        <f t="shared" si="16"/>
        <v>60</v>
      </c>
      <c r="W44" s="136">
        <f t="shared" si="16"/>
        <v>60</v>
      </c>
      <c r="X44" s="136">
        <f t="shared" si="16"/>
        <v>60</v>
      </c>
      <c r="Y44" s="136">
        <f t="shared" si="16"/>
        <v>60</v>
      </c>
      <c r="Z44" s="136">
        <f t="shared" si="16"/>
        <v>60</v>
      </c>
      <c r="AA44" s="136">
        <f t="shared" si="16"/>
        <v>60</v>
      </c>
      <c r="AB44" s="136">
        <f t="shared" si="16"/>
        <v>60</v>
      </c>
      <c r="AC44" s="136">
        <f t="shared" si="16"/>
        <v>60</v>
      </c>
      <c r="AD44" s="136">
        <f t="shared" si="16"/>
        <v>60</v>
      </c>
      <c r="AE44" s="136">
        <f t="shared" si="16"/>
        <v>60</v>
      </c>
      <c r="AF44" s="139"/>
      <c r="AG44" s="138">
        <v>4</v>
      </c>
      <c r="AI44" s="23">
        <f>T44*Invoer!E$8</f>
        <v>36</v>
      </c>
      <c r="AJ44" s="23">
        <f>U44*Invoer!F$8</f>
        <v>36</v>
      </c>
      <c r="AK44" s="23">
        <f>V44*Invoer!G$8</f>
        <v>36</v>
      </c>
      <c r="AL44" s="23">
        <f>W44*Invoer!H$8</f>
        <v>36</v>
      </c>
      <c r="AM44" s="23">
        <f>X44*Invoer!I$8</f>
        <v>36</v>
      </c>
      <c r="AN44" s="23">
        <f>Y44*Invoer!J$8</f>
        <v>36</v>
      </c>
      <c r="AO44" s="23">
        <f>Z44*Invoer!K$8</f>
        <v>36</v>
      </c>
      <c r="AP44" s="23">
        <f>AA44*Invoer!L$8</f>
        <v>36</v>
      </c>
      <c r="AQ44" s="23">
        <f>AB44*Invoer!M$8</f>
        <v>36</v>
      </c>
      <c r="AR44" s="23">
        <f>AC44*Invoer!N$8</f>
        <v>36</v>
      </c>
      <c r="AS44" s="23">
        <f>AD44*Invoer!O$8</f>
        <v>36</v>
      </c>
      <c r="AT44" s="23">
        <f>AE44*Invoer!P$8</f>
        <v>36</v>
      </c>
      <c r="AV44" s="22">
        <f>Invoer!E$6</f>
        <v>1</v>
      </c>
      <c r="AW44" s="22">
        <f>Invoer!F$6</f>
        <v>1</v>
      </c>
      <c r="AX44" s="22">
        <f>Invoer!G$6</f>
        <v>1</v>
      </c>
      <c r="AY44" s="22">
        <f>Invoer!H$6</f>
        <v>1</v>
      </c>
      <c r="AZ44" s="22">
        <f>Invoer!I$6</f>
        <v>1</v>
      </c>
      <c r="BA44" s="22">
        <f>Invoer!J$6</f>
        <v>1</v>
      </c>
      <c r="BB44" s="22">
        <f>Invoer!K$6</f>
        <v>1</v>
      </c>
      <c r="BC44" s="22">
        <f>Invoer!L$6</f>
        <v>1</v>
      </c>
      <c r="BD44" s="22">
        <f>Invoer!M$6</f>
        <v>1</v>
      </c>
      <c r="BE44" s="22">
        <f>Invoer!N$6</f>
        <v>1</v>
      </c>
      <c r="BF44" s="22">
        <f>Invoer!O$6</f>
        <v>1</v>
      </c>
      <c r="BG44" s="22">
        <f>Invoer!P$6</f>
        <v>1</v>
      </c>
      <c r="BI44" s="8">
        <f>Invoer!B$5</f>
        <v>0.75</v>
      </c>
      <c r="BJ44" s="63">
        <f>G44*$F44*$BI44*Invoer!E$10</f>
        <v>0</v>
      </c>
      <c r="BK44" s="63">
        <f>H44*$F44*$BI44*Invoer!F$10</f>
        <v>0</v>
      </c>
      <c r="BL44" s="63">
        <f>I44*$F44*$BI44*Invoer!G$10</f>
        <v>0</v>
      </c>
      <c r="BM44" s="63">
        <f>J44*$F44*$BI44*Invoer!H$10</f>
        <v>0</v>
      </c>
      <c r="BN44" s="63">
        <f>K44*$F44*$BI44*Invoer!I$10</f>
        <v>0</v>
      </c>
      <c r="BO44" s="63">
        <f>L44*$F44*$BI44*Invoer!J$10</f>
        <v>0</v>
      </c>
      <c r="BP44" s="63">
        <f>M44*$F44*$BI44*Invoer!K$10</f>
        <v>0</v>
      </c>
      <c r="BQ44" s="63">
        <f>N44*$F44*$BI44*Invoer!L$10</f>
        <v>0</v>
      </c>
      <c r="BR44" s="63">
        <f>O44*$F44*$BI44*Invoer!M$10</f>
        <v>0</v>
      </c>
      <c r="BS44" s="63">
        <f>P44*$F44*$BI44*Invoer!N$10</f>
        <v>0</v>
      </c>
      <c r="BT44" s="63">
        <f>Q44*$F44*$BI44*Invoer!O$10</f>
        <v>0</v>
      </c>
      <c r="BU44" s="63">
        <f>R44*$F44*$BI44*Invoer!P$10</f>
        <v>0</v>
      </c>
      <c r="BW44" s="7">
        <f>((BJ44*AV44)*(T44*Invoer!E$7))+BJ44*(100%-AV44)*AI44</f>
        <v>0</v>
      </c>
      <c r="BX44" s="7">
        <f>((BK44*AW44)*(U44*Invoer!F$7))+BK44*(100%-AW44)*AJ44</f>
        <v>0</v>
      </c>
      <c r="BY44" s="7">
        <f>((BL44*AX44)*(V44*Invoer!G$7))+BL44*(100%-AX44)*AK44</f>
        <v>0</v>
      </c>
      <c r="BZ44" s="7">
        <f>((BM44*AY44)*(W44*Invoer!H$7))+BM44*(100%-AY44)*AL44</f>
        <v>0</v>
      </c>
      <c r="CA44" s="7">
        <f>((BN44*AZ44)*(X44*Invoer!I$7))+BN44*(100%-AZ44)*AM44</f>
        <v>0</v>
      </c>
      <c r="CB44" s="7">
        <f>((BO44*BA44)*(Y44*Invoer!J$7))+BO44*(100%-BA44)*AN44</f>
        <v>0</v>
      </c>
      <c r="CC44" s="7">
        <f>((BP44*BB44)*(Z44*Invoer!K$7))+BP44*(100%-BB44)*AO44</f>
        <v>0</v>
      </c>
      <c r="CD44" s="7">
        <f>((BQ44*BC44)*(AA44*Invoer!L$7))+BQ44*(100%-BC44)*AP44</f>
        <v>0</v>
      </c>
      <c r="CE44" s="7">
        <f>((BR44*BD44)*(AB44*Invoer!M$7))+BR44*(100%-BD44)*AQ44</f>
        <v>0</v>
      </c>
      <c r="CF44" s="7">
        <f>((BS44*BE44)*(AC44*Invoer!N$7))+BS44*(100%-BE44)*AR44</f>
        <v>0</v>
      </c>
      <c r="CG44" s="7">
        <f>((BT44*BF44)*(AD44*Invoer!O$7))+BT44*(100%-BF44)*AS44</f>
        <v>0</v>
      </c>
      <c r="CH44" s="7">
        <f>((BU44*BG44)*(AE44*Invoer!P$7))+BU44*(100%-BG44)*AT44</f>
        <v>0</v>
      </c>
      <c r="CJ44" s="145">
        <f t="shared" si="17"/>
        <v>0</v>
      </c>
      <c r="CK44" s="145">
        <f t="shared" si="18"/>
        <v>0</v>
      </c>
      <c r="CL44" s="145">
        <f t="shared" si="4"/>
        <v>0</v>
      </c>
      <c r="CM44" s="145">
        <f t="shared" si="5"/>
        <v>0</v>
      </c>
      <c r="CN44" s="145">
        <f t="shared" si="6"/>
        <v>0</v>
      </c>
      <c r="CO44" s="145">
        <f t="shared" si="7"/>
        <v>0</v>
      </c>
      <c r="CP44" s="145">
        <f t="shared" si="8"/>
        <v>0</v>
      </c>
      <c r="CQ44" s="145">
        <f t="shared" si="9"/>
        <v>0</v>
      </c>
      <c r="CR44" s="145">
        <f t="shared" si="10"/>
        <v>0</v>
      </c>
      <c r="CS44" s="145">
        <f t="shared" si="11"/>
        <v>0</v>
      </c>
      <c r="CT44" s="145">
        <f t="shared" si="12"/>
        <v>0</v>
      </c>
      <c r="CU44" s="145">
        <f t="shared" si="13"/>
        <v>0</v>
      </c>
    </row>
    <row r="45" spans="1:99">
      <c r="A45" s="255" t="s">
        <v>551</v>
      </c>
      <c r="B45" s="248"/>
      <c r="C45" s="246" t="s">
        <v>552</v>
      </c>
      <c r="D45" s="244" t="s">
        <v>620</v>
      </c>
      <c r="E45" s="148" t="s">
        <v>643</v>
      </c>
      <c r="F45" s="206">
        <v>0</v>
      </c>
      <c r="G45" s="207">
        <v>0</v>
      </c>
      <c r="H45" s="207">
        <v>0</v>
      </c>
      <c r="I45" s="207">
        <v>0.5</v>
      </c>
      <c r="J45" s="207">
        <v>1</v>
      </c>
      <c r="K45" s="207">
        <v>2</v>
      </c>
      <c r="L45" s="207">
        <v>3</v>
      </c>
      <c r="M45" s="207">
        <v>3</v>
      </c>
      <c r="N45" s="207">
        <v>3</v>
      </c>
      <c r="O45" s="207">
        <v>3</v>
      </c>
      <c r="P45" s="207">
        <v>3</v>
      </c>
      <c r="Q45" s="207">
        <v>3</v>
      </c>
      <c r="R45" s="207">
        <v>3</v>
      </c>
      <c r="S45" s="210"/>
      <c r="T45" s="209">
        <v>0</v>
      </c>
      <c r="U45" s="136">
        <f t="shared" si="16"/>
        <v>0</v>
      </c>
      <c r="V45" s="136">
        <f t="shared" si="16"/>
        <v>0</v>
      </c>
      <c r="W45" s="136">
        <f t="shared" si="16"/>
        <v>0</v>
      </c>
      <c r="X45" s="136">
        <f t="shared" si="16"/>
        <v>0</v>
      </c>
      <c r="Y45" s="136">
        <f t="shared" si="16"/>
        <v>0</v>
      </c>
      <c r="Z45" s="136">
        <f t="shared" si="16"/>
        <v>0</v>
      </c>
      <c r="AA45" s="136">
        <f t="shared" si="16"/>
        <v>0</v>
      </c>
      <c r="AB45" s="136">
        <f t="shared" si="16"/>
        <v>0</v>
      </c>
      <c r="AC45" s="136">
        <f t="shared" si="16"/>
        <v>0</v>
      </c>
      <c r="AD45" s="136">
        <f t="shared" si="16"/>
        <v>0</v>
      </c>
      <c r="AE45" s="136">
        <f t="shared" si="16"/>
        <v>0</v>
      </c>
      <c r="AF45" s="139"/>
      <c r="AG45" s="138">
        <v>4</v>
      </c>
      <c r="AI45" s="23">
        <f>T45*Invoer!E$8</f>
        <v>0</v>
      </c>
      <c r="AJ45" s="23">
        <f>U45*Invoer!F$8</f>
        <v>0</v>
      </c>
      <c r="AK45" s="23">
        <f>V45*Invoer!G$8</f>
        <v>0</v>
      </c>
      <c r="AL45" s="23">
        <f>W45*Invoer!H$8</f>
        <v>0</v>
      </c>
      <c r="AM45" s="23">
        <f>X45*Invoer!I$8</f>
        <v>0</v>
      </c>
      <c r="AN45" s="23">
        <f>Y45*Invoer!J$8</f>
        <v>0</v>
      </c>
      <c r="AO45" s="23">
        <f>Z45*Invoer!K$8</f>
        <v>0</v>
      </c>
      <c r="AP45" s="23">
        <f>AA45*Invoer!L$8</f>
        <v>0</v>
      </c>
      <c r="AQ45" s="23">
        <f>AB45*Invoer!M$8</f>
        <v>0</v>
      </c>
      <c r="AR45" s="23">
        <f>AC45*Invoer!N$8</f>
        <v>0</v>
      </c>
      <c r="AS45" s="23">
        <f>AD45*Invoer!O$8</f>
        <v>0</v>
      </c>
      <c r="AT45" s="23">
        <f>AE45*Invoer!P$8</f>
        <v>0</v>
      </c>
      <c r="AV45" s="22">
        <f>Invoer!E$6</f>
        <v>1</v>
      </c>
      <c r="AW45" s="22">
        <f>Invoer!F$6</f>
        <v>1</v>
      </c>
      <c r="AX45" s="22">
        <f>Invoer!G$6</f>
        <v>1</v>
      </c>
      <c r="AY45" s="22">
        <f>Invoer!H$6</f>
        <v>1</v>
      </c>
      <c r="AZ45" s="22">
        <f>Invoer!I$6</f>
        <v>1</v>
      </c>
      <c r="BA45" s="22">
        <f>Invoer!J$6</f>
        <v>1</v>
      </c>
      <c r="BB45" s="22">
        <f>Invoer!K$6</f>
        <v>1</v>
      </c>
      <c r="BC45" s="22">
        <f>Invoer!L$6</f>
        <v>1</v>
      </c>
      <c r="BD45" s="22">
        <f>Invoer!M$6</f>
        <v>1</v>
      </c>
      <c r="BE45" s="22">
        <f>Invoer!N$6</f>
        <v>1</v>
      </c>
      <c r="BF45" s="22">
        <f>Invoer!O$6</f>
        <v>1</v>
      </c>
      <c r="BG45" s="22">
        <f>Invoer!P$6</f>
        <v>1</v>
      </c>
      <c r="BI45" s="8">
        <f>Invoer!B$5</f>
        <v>0.75</v>
      </c>
      <c r="BJ45" s="63">
        <f>G45*$F45*$BI45*Invoer!E$10</f>
        <v>0</v>
      </c>
      <c r="BK45" s="63">
        <f>H45*$F45*$BI45*Invoer!F$10</f>
        <v>0</v>
      </c>
      <c r="BL45" s="63">
        <f>I45*$F45*$BI45*Invoer!G$10</f>
        <v>0</v>
      </c>
      <c r="BM45" s="63">
        <f>J45*$F45*$BI45*Invoer!H$10</f>
        <v>0</v>
      </c>
      <c r="BN45" s="63">
        <f>K45*$F45*$BI45*Invoer!I$10</f>
        <v>0</v>
      </c>
      <c r="BO45" s="63">
        <f>L45*$F45*$BI45*Invoer!J$10</f>
        <v>0</v>
      </c>
      <c r="BP45" s="63">
        <f>M45*$F45*$BI45*Invoer!K$10</f>
        <v>0</v>
      </c>
      <c r="BQ45" s="63">
        <f>N45*$F45*$BI45*Invoer!L$10</f>
        <v>0</v>
      </c>
      <c r="BR45" s="63">
        <f>O45*$F45*$BI45*Invoer!M$10</f>
        <v>0</v>
      </c>
      <c r="BS45" s="63">
        <f>P45*$F45*$BI45*Invoer!N$10</f>
        <v>0</v>
      </c>
      <c r="BT45" s="63">
        <f>Q45*$F45*$BI45*Invoer!O$10</f>
        <v>0</v>
      </c>
      <c r="BU45" s="63">
        <f>R45*$F45*$BI45*Invoer!P$10</f>
        <v>0</v>
      </c>
      <c r="BW45" s="7">
        <f>((BJ45*AV45)*(T45*Invoer!E$7))+BJ45*(100%-AV45)*AI45</f>
        <v>0</v>
      </c>
      <c r="BX45" s="7">
        <f>((BK45*AW45)*(U45*Invoer!F$7))+BK45*(100%-AW45)*AJ45</f>
        <v>0</v>
      </c>
      <c r="BY45" s="7">
        <f>((BL45*AX45)*(V45*Invoer!G$7))+BL45*(100%-AX45)*AK45</f>
        <v>0</v>
      </c>
      <c r="BZ45" s="7">
        <f>((BM45*AY45)*(W45*Invoer!H$7))+BM45*(100%-AY45)*AL45</f>
        <v>0</v>
      </c>
      <c r="CA45" s="7">
        <f>((BN45*AZ45)*(X45*Invoer!I$7))+BN45*(100%-AZ45)*AM45</f>
        <v>0</v>
      </c>
      <c r="CB45" s="7">
        <f>((BO45*BA45)*(Y45*Invoer!J$7))+BO45*(100%-BA45)*AN45</f>
        <v>0</v>
      </c>
      <c r="CC45" s="7">
        <f>((BP45*BB45)*(Z45*Invoer!K$7))+BP45*(100%-BB45)*AO45</f>
        <v>0</v>
      </c>
      <c r="CD45" s="7">
        <f>((BQ45*BC45)*(AA45*Invoer!L$7))+BQ45*(100%-BC45)*AP45</f>
        <v>0</v>
      </c>
      <c r="CE45" s="7">
        <f>((BR45*BD45)*(AB45*Invoer!M$7))+BR45*(100%-BD45)*AQ45</f>
        <v>0</v>
      </c>
      <c r="CF45" s="7">
        <f>((BS45*BE45)*(AC45*Invoer!N$7))+BS45*(100%-BE45)*AR45</f>
        <v>0</v>
      </c>
      <c r="CG45" s="7">
        <f>((BT45*BF45)*(AD45*Invoer!O$7))+BT45*(100%-BF45)*AS45</f>
        <v>0</v>
      </c>
      <c r="CH45" s="7">
        <f>((BU45*BG45)*(AE45*Invoer!P$7))+BU45*(100%-BG45)*AT45</f>
        <v>0</v>
      </c>
      <c r="CI45" s="7"/>
      <c r="CJ45" s="145">
        <f t="shared" si="17"/>
        <v>0</v>
      </c>
      <c r="CK45" s="145">
        <f t="shared" si="18"/>
        <v>0</v>
      </c>
      <c r="CL45" s="145">
        <f t="shared" si="4"/>
        <v>0</v>
      </c>
      <c r="CM45" s="145">
        <f t="shared" si="5"/>
        <v>0</v>
      </c>
      <c r="CN45" s="145">
        <f t="shared" si="6"/>
        <v>0</v>
      </c>
      <c r="CO45" s="145">
        <f t="shared" si="7"/>
        <v>0</v>
      </c>
      <c r="CP45" s="145">
        <f t="shared" si="8"/>
        <v>0</v>
      </c>
      <c r="CQ45" s="145">
        <f t="shared" si="9"/>
        <v>0</v>
      </c>
      <c r="CR45" s="145">
        <f t="shared" si="10"/>
        <v>0</v>
      </c>
      <c r="CS45" s="145">
        <f t="shared" si="11"/>
        <v>0</v>
      </c>
      <c r="CT45" s="145">
        <f t="shared" si="12"/>
        <v>0</v>
      </c>
      <c r="CU45" s="145">
        <f t="shared" si="13"/>
        <v>0</v>
      </c>
    </row>
    <row r="46" spans="1:99">
      <c r="A46" s="255" t="s">
        <v>480</v>
      </c>
      <c r="B46" s="248"/>
      <c r="C46" s="246" t="s">
        <v>481</v>
      </c>
      <c r="D46" s="244" t="s">
        <v>618</v>
      </c>
      <c r="E46" s="148" t="s">
        <v>643</v>
      </c>
      <c r="F46" s="206">
        <v>0</v>
      </c>
      <c r="G46" s="207">
        <v>0</v>
      </c>
      <c r="H46" s="207">
        <v>0</v>
      </c>
      <c r="I46" s="207">
        <v>0.1</v>
      </c>
      <c r="J46" s="207">
        <v>0.2</v>
      </c>
      <c r="K46" s="207">
        <v>0.3</v>
      </c>
      <c r="L46" s="207">
        <v>0.4</v>
      </c>
      <c r="M46" s="207">
        <v>0.5</v>
      </c>
      <c r="N46" s="207">
        <v>0.5</v>
      </c>
      <c r="O46" s="207">
        <v>0.5</v>
      </c>
      <c r="P46" s="207">
        <v>0.5</v>
      </c>
      <c r="Q46" s="207">
        <v>0.5</v>
      </c>
      <c r="R46" s="207">
        <v>0.5</v>
      </c>
      <c r="S46" s="210"/>
      <c r="T46" s="209">
        <v>10</v>
      </c>
      <c r="U46" s="136">
        <f t="shared" ref="U46:AE55" si="19">$T46</f>
        <v>10</v>
      </c>
      <c r="V46" s="136">
        <f t="shared" si="19"/>
        <v>10</v>
      </c>
      <c r="W46" s="136">
        <f t="shared" si="19"/>
        <v>10</v>
      </c>
      <c r="X46" s="136">
        <f t="shared" si="19"/>
        <v>10</v>
      </c>
      <c r="Y46" s="136">
        <f t="shared" si="19"/>
        <v>10</v>
      </c>
      <c r="Z46" s="136">
        <f t="shared" si="19"/>
        <v>10</v>
      </c>
      <c r="AA46" s="136">
        <f t="shared" si="19"/>
        <v>10</v>
      </c>
      <c r="AB46" s="136">
        <f t="shared" si="19"/>
        <v>10</v>
      </c>
      <c r="AC46" s="136">
        <f t="shared" si="19"/>
        <v>10</v>
      </c>
      <c r="AD46" s="136">
        <f t="shared" si="19"/>
        <v>10</v>
      </c>
      <c r="AE46" s="136">
        <f t="shared" si="19"/>
        <v>10</v>
      </c>
      <c r="AF46" s="139"/>
      <c r="AG46" s="138">
        <v>4</v>
      </c>
      <c r="AI46" s="23">
        <f>T46*Invoer!E$8</f>
        <v>6</v>
      </c>
      <c r="AJ46" s="23">
        <f>U46*Invoer!F$8</f>
        <v>6</v>
      </c>
      <c r="AK46" s="23">
        <f>V46*Invoer!G$8</f>
        <v>6</v>
      </c>
      <c r="AL46" s="23">
        <f>W46*Invoer!H$8</f>
        <v>6</v>
      </c>
      <c r="AM46" s="23">
        <f>X46*Invoer!I$8</f>
        <v>6</v>
      </c>
      <c r="AN46" s="23">
        <f>Y46*Invoer!J$8</f>
        <v>6</v>
      </c>
      <c r="AO46" s="23">
        <f>Z46*Invoer!K$8</f>
        <v>6</v>
      </c>
      <c r="AP46" s="23">
        <f>AA46*Invoer!L$8</f>
        <v>6</v>
      </c>
      <c r="AQ46" s="23">
        <f>AB46*Invoer!M$8</f>
        <v>6</v>
      </c>
      <c r="AR46" s="23">
        <f>AC46*Invoer!N$8</f>
        <v>6</v>
      </c>
      <c r="AS46" s="23">
        <f>AD46*Invoer!O$8</f>
        <v>6</v>
      </c>
      <c r="AT46" s="23">
        <f>AE46*Invoer!P$8</f>
        <v>6</v>
      </c>
      <c r="AV46" s="22">
        <f>Invoer!E$6</f>
        <v>1</v>
      </c>
      <c r="AW46" s="22">
        <f>Invoer!F$6</f>
        <v>1</v>
      </c>
      <c r="AX46" s="22">
        <f>Invoer!G$6</f>
        <v>1</v>
      </c>
      <c r="AY46" s="22">
        <f>Invoer!H$6</f>
        <v>1</v>
      </c>
      <c r="AZ46" s="22">
        <f>Invoer!I$6</f>
        <v>1</v>
      </c>
      <c r="BA46" s="22">
        <f>Invoer!J$6</f>
        <v>1</v>
      </c>
      <c r="BB46" s="22">
        <f>Invoer!K$6</f>
        <v>1</v>
      </c>
      <c r="BC46" s="22">
        <f>Invoer!L$6</f>
        <v>1</v>
      </c>
      <c r="BD46" s="22">
        <f>Invoer!M$6</f>
        <v>1</v>
      </c>
      <c r="BE46" s="22">
        <f>Invoer!N$6</f>
        <v>1</v>
      </c>
      <c r="BF46" s="22">
        <f>Invoer!O$6</f>
        <v>1</v>
      </c>
      <c r="BG46" s="22">
        <f>Invoer!P$6</f>
        <v>1</v>
      </c>
      <c r="BI46" s="8">
        <f>Invoer!B$5</f>
        <v>0.75</v>
      </c>
      <c r="BJ46" s="63">
        <f>G46*$F46*$BI46*Invoer!E$10</f>
        <v>0</v>
      </c>
      <c r="BK46" s="63">
        <f>H46*$F46*$BI46*Invoer!F$10</f>
        <v>0</v>
      </c>
      <c r="BL46" s="63">
        <f>I46*$F46*$BI46*Invoer!G$10</f>
        <v>0</v>
      </c>
      <c r="BM46" s="63">
        <f>J46*$F46*$BI46*Invoer!H$10</f>
        <v>0</v>
      </c>
      <c r="BN46" s="63">
        <f>K46*$F46*$BI46*Invoer!I$10</f>
        <v>0</v>
      </c>
      <c r="BO46" s="63">
        <f>L46*$F46*$BI46*Invoer!J$10</f>
        <v>0</v>
      </c>
      <c r="BP46" s="63">
        <f>M46*$F46*$BI46*Invoer!K$10</f>
        <v>0</v>
      </c>
      <c r="BQ46" s="63">
        <f>N46*$F46*$BI46*Invoer!L$10</f>
        <v>0</v>
      </c>
      <c r="BR46" s="63">
        <f>O46*$F46*$BI46*Invoer!M$10</f>
        <v>0</v>
      </c>
      <c r="BS46" s="63">
        <f>P46*$F46*$BI46*Invoer!N$10</f>
        <v>0</v>
      </c>
      <c r="BT46" s="63">
        <f>Q46*$F46*$BI46*Invoer!O$10</f>
        <v>0</v>
      </c>
      <c r="BU46" s="63">
        <f>R46*$F46*$BI46*Invoer!P$10</f>
        <v>0</v>
      </c>
      <c r="BW46" s="7">
        <f>((BJ46*AV46)*(T46*Invoer!E$7))+BJ46*(100%-AV46)*AI46</f>
        <v>0</v>
      </c>
      <c r="BX46" s="7">
        <f>((BK46*AW46)*(U46*Invoer!F$7))+BK46*(100%-AW46)*AJ46</f>
        <v>0</v>
      </c>
      <c r="BY46" s="7">
        <f>((BL46*AX46)*(V46*Invoer!G$7))+BL46*(100%-AX46)*AK46</f>
        <v>0</v>
      </c>
      <c r="BZ46" s="7">
        <f>((BM46*AY46)*(W46*Invoer!H$7))+BM46*(100%-AY46)*AL46</f>
        <v>0</v>
      </c>
      <c r="CA46" s="7">
        <f>((BN46*AZ46)*(X46*Invoer!I$7))+BN46*(100%-AZ46)*AM46</f>
        <v>0</v>
      </c>
      <c r="CB46" s="7">
        <f>((BO46*BA46)*(Y46*Invoer!J$7))+BO46*(100%-BA46)*AN46</f>
        <v>0</v>
      </c>
      <c r="CC46" s="7">
        <f>((BP46*BB46)*(Z46*Invoer!K$7))+BP46*(100%-BB46)*AO46</f>
        <v>0</v>
      </c>
      <c r="CD46" s="7">
        <f>((BQ46*BC46)*(AA46*Invoer!L$7))+BQ46*(100%-BC46)*AP46</f>
        <v>0</v>
      </c>
      <c r="CE46" s="7">
        <f>((BR46*BD46)*(AB46*Invoer!M$7))+BR46*(100%-BD46)*AQ46</f>
        <v>0</v>
      </c>
      <c r="CF46" s="7">
        <f>((BS46*BE46)*(AC46*Invoer!N$7))+BS46*(100%-BE46)*AR46</f>
        <v>0</v>
      </c>
      <c r="CG46" s="7">
        <f>((BT46*BF46)*(AD46*Invoer!O$7))+BT46*(100%-BF46)*AS46</f>
        <v>0</v>
      </c>
      <c r="CH46" s="7">
        <f>((BU46*BG46)*(AE46*Invoer!P$7))+BU46*(100%-BG46)*AT46</f>
        <v>0</v>
      </c>
      <c r="CI46" s="7"/>
      <c r="CJ46" s="145">
        <f t="shared" si="17"/>
        <v>0</v>
      </c>
      <c r="CK46" s="145">
        <f t="shared" si="18"/>
        <v>0</v>
      </c>
      <c r="CL46" s="145">
        <f t="shared" si="4"/>
        <v>0</v>
      </c>
      <c r="CM46" s="145">
        <f t="shared" si="5"/>
        <v>0</v>
      </c>
      <c r="CN46" s="145">
        <f t="shared" si="6"/>
        <v>0</v>
      </c>
      <c r="CO46" s="145">
        <f t="shared" si="7"/>
        <v>0</v>
      </c>
      <c r="CP46" s="145">
        <f t="shared" si="8"/>
        <v>0</v>
      </c>
      <c r="CQ46" s="145">
        <f t="shared" si="9"/>
        <v>0</v>
      </c>
      <c r="CR46" s="145">
        <f t="shared" si="10"/>
        <v>0</v>
      </c>
      <c r="CS46" s="145">
        <f t="shared" si="11"/>
        <v>0</v>
      </c>
      <c r="CT46" s="145">
        <f t="shared" si="12"/>
        <v>0</v>
      </c>
      <c r="CU46" s="145">
        <f t="shared" si="13"/>
        <v>0</v>
      </c>
    </row>
    <row r="47" spans="1:99">
      <c r="A47" s="241" t="s">
        <v>123</v>
      </c>
      <c r="B47" s="242"/>
      <c r="C47" s="246" t="s">
        <v>124</v>
      </c>
      <c r="D47" s="244" t="s">
        <v>125</v>
      </c>
      <c r="E47" s="148" t="s">
        <v>643</v>
      </c>
      <c r="F47" s="206">
        <v>6</v>
      </c>
      <c r="G47" s="207">
        <v>0</v>
      </c>
      <c r="H47" s="207">
        <v>0</v>
      </c>
      <c r="I47" s="207">
        <v>0</v>
      </c>
      <c r="J47" s="207">
        <v>1</v>
      </c>
      <c r="K47" s="207">
        <v>2</v>
      </c>
      <c r="L47" s="207">
        <v>4</v>
      </c>
      <c r="M47" s="207">
        <v>6</v>
      </c>
      <c r="N47" s="207">
        <v>8</v>
      </c>
      <c r="O47" s="207">
        <v>10</v>
      </c>
      <c r="P47" s="207">
        <v>9</v>
      </c>
      <c r="Q47" s="207">
        <v>11.5</v>
      </c>
      <c r="R47" s="207">
        <v>14</v>
      </c>
      <c r="S47" s="210"/>
      <c r="T47" s="209">
        <v>4</v>
      </c>
      <c r="U47" s="136">
        <f t="shared" si="19"/>
        <v>4</v>
      </c>
      <c r="V47" s="136">
        <f t="shared" si="19"/>
        <v>4</v>
      </c>
      <c r="W47" s="136">
        <f t="shared" si="19"/>
        <v>4</v>
      </c>
      <c r="X47" s="136">
        <f t="shared" si="19"/>
        <v>4</v>
      </c>
      <c r="Y47" s="136">
        <f t="shared" si="19"/>
        <v>4</v>
      </c>
      <c r="Z47" s="136">
        <f t="shared" si="19"/>
        <v>4</v>
      </c>
      <c r="AA47" s="136">
        <f t="shared" si="19"/>
        <v>4</v>
      </c>
      <c r="AB47" s="136">
        <f t="shared" si="19"/>
        <v>4</v>
      </c>
      <c r="AC47" s="136">
        <f t="shared" si="19"/>
        <v>4</v>
      </c>
      <c r="AD47" s="136">
        <f t="shared" si="19"/>
        <v>4</v>
      </c>
      <c r="AE47" s="136">
        <f t="shared" si="19"/>
        <v>4</v>
      </c>
      <c r="AF47" s="139"/>
      <c r="AG47" s="138">
        <v>4</v>
      </c>
      <c r="AI47" s="23">
        <f>T47*Invoer!E$8</f>
        <v>2.4</v>
      </c>
      <c r="AJ47" s="23">
        <f>U47*Invoer!F$8</f>
        <v>2.4</v>
      </c>
      <c r="AK47" s="23">
        <f>V47*Invoer!G$8</f>
        <v>2.4</v>
      </c>
      <c r="AL47" s="23">
        <f>W47*Invoer!H$8</f>
        <v>2.4</v>
      </c>
      <c r="AM47" s="23">
        <f>X47*Invoer!I$8</f>
        <v>2.4</v>
      </c>
      <c r="AN47" s="23">
        <f>Y47*Invoer!J$8</f>
        <v>2.4</v>
      </c>
      <c r="AO47" s="23">
        <f>Z47*Invoer!K$8</f>
        <v>2.4</v>
      </c>
      <c r="AP47" s="23">
        <f>AA47*Invoer!L$8</f>
        <v>2.4</v>
      </c>
      <c r="AQ47" s="23">
        <f>AB47*Invoer!M$8</f>
        <v>2.4</v>
      </c>
      <c r="AR47" s="23">
        <f>AC47*Invoer!N$8</f>
        <v>2.4</v>
      </c>
      <c r="AS47" s="23">
        <f>AD47*Invoer!O$8</f>
        <v>2.4</v>
      </c>
      <c r="AT47" s="23">
        <f>AE47*Invoer!P$8</f>
        <v>2.4</v>
      </c>
      <c r="AV47" s="22">
        <f>Invoer!E$6</f>
        <v>1</v>
      </c>
      <c r="AW47" s="22">
        <f>Invoer!F$6</f>
        <v>1</v>
      </c>
      <c r="AX47" s="22">
        <f>Invoer!G$6</f>
        <v>1</v>
      </c>
      <c r="AY47" s="22">
        <f>Invoer!H$6</f>
        <v>1</v>
      </c>
      <c r="AZ47" s="22">
        <f>Invoer!I$6</f>
        <v>1</v>
      </c>
      <c r="BA47" s="22">
        <f>Invoer!J$6</f>
        <v>1</v>
      </c>
      <c r="BB47" s="22">
        <f>Invoer!K$6</f>
        <v>1</v>
      </c>
      <c r="BC47" s="22">
        <f>Invoer!L$6</f>
        <v>1</v>
      </c>
      <c r="BD47" s="22">
        <f>Invoer!M$6</f>
        <v>1</v>
      </c>
      <c r="BE47" s="22">
        <f>Invoer!N$6</f>
        <v>1</v>
      </c>
      <c r="BF47" s="22">
        <f>Invoer!O$6</f>
        <v>1</v>
      </c>
      <c r="BG47" s="22">
        <f>Invoer!P$6</f>
        <v>1</v>
      </c>
      <c r="BI47" s="8">
        <f>Invoer!B$5</f>
        <v>0.75</v>
      </c>
      <c r="BJ47" s="63">
        <f>G47*$F47*$BI47*Invoer!E$10</f>
        <v>0</v>
      </c>
      <c r="BK47" s="63">
        <f>H47*$F47*$BI47*Invoer!F$10</f>
        <v>0</v>
      </c>
      <c r="BL47" s="63">
        <f>I47*$F47*$BI47*Invoer!G$10</f>
        <v>0</v>
      </c>
      <c r="BM47" s="63">
        <f>J47*$F47*$BI47*Invoer!H$10</f>
        <v>4.5</v>
      </c>
      <c r="BN47" s="63">
        <f>K47*$F47*$BI47*Invoer!I$10</f>
        <v>9</v>
      </c>
      <c r="BO47" s="63">
        <f>L47*$F47*$BI47*Invoer!J$10</f>
        <v>18</v>
      </c>
      <c r="BP47" s="63">
        <f>M47*$F47*$BI47*Invoer!K$10</f>
        <v>27</v>
      </c>
      <c r="BQ47" s="63">
        <f>N47*$F47*$BI47*Invoer!L$10</f>
        <v>36</v>
      </c>
      <c r="BR47" s="63">
        <f>O47*$F47*$BI47*Invoer!M$10</f>
        <v>45</v>
      </c>
      <c r="BS47" s="63">
        <f>P47*$F47*$BI47*Invoer!N$10</f>
        <v>40.5</v>
      </c>
      <c r="BT47" s="63">
        <f>Q47*$F47*$BI47*Invoer!O$10</f>
        <v>51.75</v>
      </c>
      <c r="BU47" s="63">
        <f>R47*$F47*$BI47*Invoer!P$10</f>
        <v>63</v>
      </c>
      <c r="BW47" s="7">
        <f>((BJ47*AV47)*(T47*Invoer!E$7))+BJ47*(100%-AV47)*AI47</f>
        <v>0</v>
      </c>
      <c r="BX47" s="7">
        <f>((BK47*AW47)*(U47*Invoer!F$7))+BK47*(100%-AW47)*AJ47</f>
        <v>0</v>
      </c>
      <c r="BY47" s="7">
        <f>((BL47*AX47)*(V47*Invoer!G$7))+BL47*(100%-AX47)*AK47</f>
        <v>0</v>
      </c>
      <c r="BZ47" s="7">
        <f>((BM47*AY47)*(W47*Invoer!H$7))+BM47*(100%-AY47)*AL47</f>
        <v>18</v>
      </c>
      <c r="CA47" s="7">
        <f>((BN47*AZ47)*(X47*Invoer!I$7))+BN47*(100%-AZ47)*AM47</f>
        <v>36</v>
      </c>
      <c r="CB47" s="7">
        <f>((BO47*BA47)*(Y47*Invoer!J$7))+BO47*(100%-BA47)*AN47</f>
        <v>72</v>
      </c>
      <c r="CC47" s="7">
        <f>((BP47*BB47)*(Z47*Invoer!K$7))+BP47*(100%-BB47)*AO47</f>
        <v>108</v>
      </c>
      <c r="CD47" s="7">
        <f>((BQ47*BC47)*(AA47*Invoer!L$7))+BQ47*(100%-BC47)*AP47</f>
        <v>144</v>
      </c>
      <c r="CE47" s="7">
        <f>((BR47*BD47)*(AB47*Invoer!M$7))+BR47*(100%-BD47)*AQ47</f>
        <v>180</v>
      </c>
      <c r="CF47" s="7">
        <f>((BS47*BE47)*(AC47*Invoer!N$7))+BS47*(100%-BE47)*AR47</f>
        <v>162</v>
      </c>
      <c r="CG47" s="7">
        <f>((BT47*BF47)*(AD47*Invoer!O$7))+BT47*(100%-BF47)*AS47</f>
        <v>207</v>
      </c>
      <c r="CH47" s="7">
        <f>((BU47*BG47)*(AE47*Invoer!P$7))+BU47*(100%-BG47)*AT47</f>
        <v>252</v>
      </c>
      <c r="CJ47" s="145">
        <f t="shared" si="17"/>
        <v>0</v>
      </c>
      <c r="CK47" s="145">
        <f t="shared" si="18"/>
        <v>0</v>
      </c>
      <c r="CL47" s="145">
        <f t="shared" si="4"/>
        <v>0</v>
      </c>
      <c r="CM47" s="145">
        <f t="shared" si="5"/>
        <v>1.125</v>
      </c>
      <c r="CN47" s="145">
        <f t="shared" si="6"/>
        <v>2.25</v>
      </c>
      <c r="CO47" s="145">
        <f t="shared" si="7"/>
        <v>4.5</v>
      </c>
      <c r="CP47" s="145">
        <f t="shared" si="8"/>
        <v>6.75</v>
      </c>
      <c r="CQ47" s="145">
        <f t="shared" si="9"/>
        <v>9</v>
      </c>
      <c r="CR47" s="145">
        <f t="shared" si="10"/>
        <v>11.25</v>
      </c>
      <c r="CS47" s="145">
        <f t="shared" si="11"/>
        <v>10.125</v>
      </c>
      <c r="CT47" s="145">
        <f t="shared" si="12"/>
        <v>12.9375</v>
      </c>
      <c r="CU47" s="145">
        <f t="shared" si="13"/>
        <v>15.75</v>
      </c>
    </row>
    <row r="48" spans="1:99">
      <c r="A48" s="241" t="s">
        <v>126</v>
      </c>
      <c r="B48" s="242"/>
      <c r="C48" s="246" t="s">
        <v>127</v>
      </c>
      <c r="D48" s="244" t="s">
        <v>125</v>
      </c>
      <c r="E48" s="148" t="s">
        <v>643</v>
      </c>
      <c r="F48" s="206">
        <v>0</v>
      </c>
      <c r="G48" s="207">
        <v>0</v>
      </c>
      <c r="H48" s="207">
        <v>0</v>
      </c>
      <c r="I48" s="207">
        <v>0</v>
      </c>
      <c r="J48" s="207">
        <v>0</v>
      </c>
      <c r="K48" s="207">
        <v>0</v>
      </c>
      <c r="L48" s="207">
        <v>0</v>
      </c>
      <c r="M48" s="207">
        <v>0</v>
      </c>
      <c r="N48" s="207">
        <v>0</v>
      </c>
      <c r="O48" s="207">
        <v>0</v>
      </c>
      <c r="P48" s="207">
        <v>0</v>
      </c>
      <c r="Q48" s="207">
        <v>0</v>
      </c>
      <c r="R48" s="207">
        <v>19</v>
      </c>
      <c r="S48" s="210"/>
      <c r="T48" s="209">
        <v>0</v>
      </c>
      <c r="U48" s="136">
        <f t="shared" si="19"/>
        <v>0</v>
      </c>
      <c r="V48" s="136">
        <f t="shared" si="19"/>
        <v>0</v>
      </c>
      <c r="W48" s="136">
        <f t="shared" si="19"/>
        <v>0</v>
      </c>
      <c r="X48" s="136">
        <f t="shared" si="19"/>
        <v>0</v>
      </c>
      <c r="Y48" s="136">
        <f t="shared" si="19"/>
        <v>0</v>
      </c>
      <c r="Z48" s="136">
        <f t="shared" si="19"/>
        <v>0</v>
      </c>
      <c r="AA48" s="136">
        <f t="shared" si="19"/>
        <v>0</v>
      </c>
      <c r="AB48" s="136">
        <f t="shared" si="19"/>
        <v>0</v>
      </c>
      <c r="AC48" s="136">
        <f t="shared" si="19"/>
        <v>0</v>
      </c>
      <c r="AD48" s="136">
        <f t="shared" si="19"/>
        <v>0</v>
      </c>
      <c r="AE48" s="136">
        <f t="shared" si="19"/>
        <v>0</v>
      </c>
      <c r="AF48" s="139"/>
      <c r="AG48" s="138">
        <v>4</v>
      </c>
      <c r="AI48" s="23">
        <f>T48*Invoer!E$8</f>
        <v>0</v>
      </c>
      <c r="AJ48" s="23">
        <f>U48*Invoer!F$8</f>
        <v>0</v>
      </c>
      <c r="AK48" s="23">
        <f>V48*Invoer!G$8</f>
        <v>0</v>
      </c>
      <c r="AL48" s="23">
        <f>W48*Invoer!H$8</f>
        <v>0</v>
      </c>
      <c r="AM48" s="23">
        <f>X48*Invoer!I$8</f>
        <v>0</v>
      </c>
      <c r="AN48" s="23">
        <f>Y48*Invoer!J$8</f>
        <v>0</v>
      </c>
      <c r="AO48" s="23">
        <f>Z48*Invoer!K$8</f>
        <v>0</v>
      </c>
      <c r="AP48" s="23">
        <f>AA48*Invoer!L$8</f>
        <v>0</v>
      </c>
      <c r="AQ48" s="23">
        <f>AB48*Invoer!M$8</f>
        <v>0</v>
      </c>
      <c r="AR48" s="23">
        <f>AC48*Invoer!N$8</f>
        <v>0</v>
      </c>
      <c r="AS48" s="23">
        <f>AD48*Invoer!O$8</f>
        <v>0</v>
      </c>
      <c r="AT48" s="23">
        <f>AE48*Invoer!P$8</f>
        <v>0</v>
      </c>
      <c r="AV48" s="22">
        <f>Invoer!E$6</f>
        <v>1</v>
      </c>
      <c r="AW48" s="22">
        <f>Invoer!F$6</f>
        <v>1</v>
      </c>
      <c r="AX48" s="22">
        <f>Invoer!G$6</f>
        <v>1</v>
      </c>
      <c r="AY48" s="22">
        <f>Invoer!H$6</f>
        <v>1</v>
      </c>
      <c r="AZ48" s="22">
        <f>Invoer!I$6</f>
        <v>1</v>
      </c>
      <c r="BA48" s="22">
        <f>Invoer!J$6</f>
        <v>1</v>
      </c>
      <c r="BB48" s="22">
        <f>Invoer!K$6</f>
        <v>1</v>
      </c>
      <c r="BC48" s="22">
        <f>Invoer!L$6</f>
        <v>1</v>
      </c>
      <c r="BD48" s="22">
        <f>Invoer!M$6</f>
        <v>1</v>
      </c>
      <c r="BE48" s="22">
        <f>Invoer!N$6</f>
        <v>1</v>
      </c>
      <c r="BF48" s="22">
        <f>Invoer!O$6</f>
        <v>1</v>
      </c>
      <c r="BG48" s="22">
        <f>Invoer!P$6</f>
        <v>1</v>
      </c>
      <c r="BI48" s="8">
        <f>Invoer!B$5</f>
        <v>0.75</v>
      </c>
      <c r="BJ48" s="63">
        <f>G48*$F48*$BI48*Invoer!E$10</f>
        <v>0</v>
      </c>
      <c r="BK48" s="63">
        <f>H48*$F48*$BI48*Invoer!F$10</f>
        <v>0</v>
      </c>
      <c r="BL48" s="63">
        <f>I48*$F48*$BI48*Invoer!G$10</f>
        <v>0</v>
      </c>
      <c r="BM48" s="63">
        <f>J48*$F48*$BI48*Invoer!H$10</f>
        <v>0</v>
      </c>
      <c r="BN48" s="63">
        <f>K48*$F48*$BI48*Invoer!I$10</f>
        <v>0</v>
      </c>
      <c r="BO48" s="63">
        <f>L48*$F48*$BI48*Invoer!J$10</f>
        <v>0</v>
      </c>
      <c r="BP48" s="63">
        <f>M48*$F48*$BI48*Invoer!K$10</f>
        <v>0</v>
      </c>
      <c r="BQ48" s="63">
        <f>N48*$F48*$BI48*Invoer!L$10</f>
        <v>0</v>
      </c>
      <c r="BR48" s="63">
        <f>O48*$F48*$BI48*Invoer!M$10</f>
        <v>0</v>
      </c>
      <c r="BS48" s="63">
        <f>P48*$F48*$BI48*Invoer!N$10</f>
        <v>0</v>
      </c>
      <c r="BT48" s="63">
        <f>Q48*$F48*$BI48*Invoer!O$10</f>
        <v>0</v>
      </c>
      <c r="BU48" s="63">
        <f>R48*$F48*$BI48*Invoer!P$10</f>
        <v>0</v>
      </c>
      <c r="BW48" s="7">
        <f>((BJ48*AV48)*(T48*Invoer!E$7))+BJ48*(100%-AV48)*AI48</f>
        <v>0</v>
      </c>
      <c r="BX48" s="7">
        <f>((BK48*AW48)*(U48*Invoer!F$7))+BK48*(100%-AW48)*AJ48</f>
        <v>0</v>
      </c>
      <c r="BY48" s="7">
        <f>((BL48*AX48)*(V48*Invoer!G$7))+BL48*(100%-AX48)*AK48</f>
        <v>0</v>
      </c>
      <c r="BZ48" s="7">
        <f>((BM48*AY48)*(W48*Invoer!H$7))+BM48*(100%-AY48)*AL48</f>
        <v>0</v>
      </c>
      <c r="CA48" s="7">
        <f>((BN48*AZ48)*(X48*Invoer!I$7))+BN48*(100%-AZ48)*AM48</f>
        <v>0</v>
      </c>
      <c r="CB48" s="7">
        <f>((BO48*BA48)*(Y48*Invoer!J$7))+BO48*(100%-BA48)*AN48</f>
        <v>0</v>
      </c>
      <c r="CC48" s="7">
        <f>((BP48*BB48)*(Z48*Invoer!K$7))+BP48*(100%-BB48)*AO48</f>
        <v>0</v>
      </c>
      <c r="CD48" s="7">
        <f>((BQ48*BC48)*(AA48*Invoer!L$7))+BQ48*(100%-BC48)*AP48</f>
        <v>0</v>
      </c>
      <c r="CE48" s="7">
        <f>((BR48*BD48)*(AB48*Invoer!M$7))+BR48*(100%-BD48)*AQ48</f>
        <v>0</v>
      </c>
      <c r="CF48" s="7">
        <f>((BS48*BE48)*(AC48*Invoer!N$7))+BS48*(100%-BE48)*AR48</f>
        <v>0</v>
      </c>
      <c r="CG48" s="7">
        <f>((BT48*BF48)*(AD48*Invoer!O$7))+BT48*(100%-BF48)*AS48</f>
        <v>0</v>
      </c>
      <c r="CH48" s="7">
        <f>((BU48*BG48)*(AE48*Invoer!P$7))+BU48*(100%-BG48)*AT48</f>
        <v>0</v>
      </c>
      <c r="CJ48" s="145">
        <f t="shared" si="17"/>
        <v>0</v>
      </c>
      <c r="CK48" s="145">
        <f t="shared" si="18"/>
        <v>0</v>
      </c>
      <c r="CL48" s="145">
        <f t="shared" si="4"/>
        <v>0</v>
      </c>
      <c r="CM48" s="145">
        <f t="shared" si="5"/>
        <v>0</v>
      </c>
      <c r="CN48" s="145">
        <f t="shared" si="6"/>
        <v>0</v>
      </c>
      <c r="CO48" s="145">
        <f t="shared" si="7"/>
        <v>0</v>
      </c>
      <c r="CP48" s="145">
        <f t="shared" si="8"/>
        <v>0</v>
      </c>
      <c r="CQ48" s="145">
        <f t="shared" si="9"/>
        <v>0</v>
      </c>
      <c r="CR48" s="145">
        <f t="shared" si="10"/>
        <v>0</v>
      </c>
      <c r="CS48" s="145">
        <f t="shared" si="11"/>
        <v>0</v>
      </c>
      <c r="CT48" s="145">
        <f t="shared" si="12"/>
        <v>0</v>
      </c>
      <c r="CU48" s="145">
        <f t="shared" si="13"/>
        <v>0</v>
      </c>
    </row>
    <row r="49" spans="1:99">
      <c r="A49" s="241" t="s">
        <v>128</v>
      </c>
      <c r="B49" s="242"/>
      <c r="C49" s="243" t="s">
        <v>129</v>
      </c>
      <c r="D49" s="244" t="s">
        <v>130</v>
      </c>
      <c r="E49" s="148" t="s">
        <v>643</v>
      </c>
      <c r="F49" s="206">
        <v>0</v>
      </c>
      <c r="G49" s="207">
        <v>0</v>
      </c>
      <c r="H49" s="207">
        <v>0</v>
      </c>
      <c r="I49" s="207">
        <v>0</v>
      </c>
      <c r="J49" s="207">
        <v>0</v>
      </c>
      <c r="K49" s="207">
        <v>0</v>
      </c>
      <c r="L49" s="207">
        <v>5</v>
      </c>
      <c r="M49" s="207">
        <v>6</v>
      </c>
      <c r="N49" s="207">
        <v>8</v>
      </c>
      <c r="O49" s="207">
        <v>9</v>
      </c>
      <c r="P49" s="207">
        <v>11</v>
      </c>
      <c r="Q49" s="207">
        <v>20.6</v>
      </c>
      <c r="R49" s="207">
        <v>40</v>
      </c>
      <c r="S49" s="210"/>
      <c r="T49" s="209">
        <v>0</v>
      </c>
      <c r="U49" s="136">
        <f t="shared" si="19"/>
        <v>0</v>
      </c>
      <c r="V49" s="136">
        <f t="shared" si="19"/>
        <v>0</v>
      </c>
      <c r="W49" s="136">
        <f t="shared" si="19"/>
        <v>0</v>
      </c>
      <c r="X49" s="136">
        <f t="shared" si="19"/>
        <v>0</v>
      </c>
      <c r="Y49" s="136">
        <f t="shared" si="19"/>
        <v>0</v>
      </c>
      <c r="Z49" s="136">
        <f t="shared" si="19"/>
        <v>0</v>
      </c>
      <c r="AA49" s="136">
        <f t="shared" si="19"/>
        <v>0</v>
      </c>
      <c r="AB49" s="136">
        <f t="shared" si="19"/>
        <v>0</v>
      </c>
      <c r="AC49" s="136">
        <f t="shared" si="19"/>
        <v>0</v>
      </c>
      <c r="AD49" s="136">
        <f t="shared" si="19"/>
        <v>0</v>
      </c>
      <c r="AE49" s="136">
        <f t="shared" si="19"/>
        <v>0</v>
      </c>
      <c r="AF49" s="139"/>
      <c r="AG49" s="138">
        <v>4</v>
      </c>
      <c r="AI49" s="23">
        <f>T49*Invoer!E$8</f>
        <v>0</v>
      </c>
      <c r="AJ49" s="23">
        <f>U49*Invoer!F$8</f>
        <v>0</v>
      </c>
      <c r="AK49" s="23">
        <f>V49*Invoer!G$8</f>
        <v>0</v>
      </c>
      <c r="AL49" s="23">
        <f>W49*Invoer!H$8</f>
        <v>0</v>
      </c>
      <c r="AM49" s="23">
        <f>X49*Invoer!I$8</f>
        <v>0</v>
      </c>
      <c r="AN49" s="23">
        <f>Y49*Invoer!J$8</f>
        <v>0</v>
      </c>
      <c r="AO49" s="23">
        <f>Z49*Invoer!K$8</f>
        <v>0</v>
      </c>
      <c r="AP49" s="23">
        <f>AA49*Invoer!L$8</f>
        <v>0</v>
      </c>
      <c r="AQ49" s="23">
        <f>AB49*Invoer!M$8</f>
        <v>0</v>
      </c>
      <c r="AR49" s="23">
        <f>AC49*Invoer!N$8</f>
        <v>0</v>
      </c>
      <c r="AS49" s="23">
        <f>AD49*Invoer!O$8</f>
        <v>0</v>
      </c>
      <c r="AT49" s="23">
        <f>AE49*Invoer!P$8</f>
        <v>0</v>
      </c>
      <c r="AV49" s="22">
        <f>Invoer!E$6</f>
        <v>1</v>
      </c>
      <c r="AW49" s="22">
        <f>Invoer!F$6</f>
        <v>1</v>
      </c>
      <c r="AX49" s="22">
        <f>Invoer!G$6</f>
        <v>1</v>
      </c>
      <c r="AY49" s="22">
        <f>Invoer!H$6</f>
        <v>1</v>
      </c>
      <c r="AZ49" s="22">
        <f>Invoer!I$6</f>
        <v>1</v>
      </c>
      <c r="BA49" s="22">
        <f>Invoer!J$6</f>
        <v>1</v>
      </c>
      <c r="BB49" s="22">
        <f>Invoer!K$6</f>
        <v>1</v>
      </c>
      <c r="BC49" s="22">
        <f>Invoer!L$6</f>
        <v>1</v>
      </c>
      <c r="BD49" s="22">
        <f>Invoer!M$6</f>
        <v>1</v>
      </c>
      <c r="BE49" s="22">
        <f>Invoer!N$6</f>
        <v>1</v>
      </c>
      <c r="BF49" s="22">
        <f>Invoer!O$6</f>
        <v>1</v>
      </c>
      <c r="BG49" s="22">
        <f>Invoer!P$6</f>
        <v>1</v>
      </c>
      <c r="BI49" s="8">
        <f>Invoer!B$5</f>
        <v>0.75</v>
      </c>
      <c r="BJ49" s="63">
        <f>G49*$F49*$BI49*Invoer!E$10</f>
        <v>0</v>
      </c>
      <c r="BK49" s="63">
        <f>H49*$F49*$BI49*Invoer!F$10</f>
        <v>0</v>
      </c>
      <c r="BL49" s="63">
        <f>I49*$F49*$BI49*Invoer!G$10</f>
        <v>0</v>
      </c>
      <c r="BM49" s="63">
        <f>J49*$F49*$BI49*Invoer!H$10</f>
        <v>0</v>
      </c>
      <c r="BN49" s="63">
        <f>K49*$F49*$BI49*Invoer!I$10</f>
        <v>0</v>
      </c>
      <c r="BO49" s="63">
        <f>L49*$F49*$BI49*Invoer!J$10</f>
        <v>0</v>
      </c>
      <c r="BP49" s="63">
        <f>M49*$F49*$BI49*Invoer!K$10</f>
        <v>0</v>
      </c>
      <c r="BQ49" s="63">
        <f>N49*$F49*$BI49*Invoer!L$10</f>
        <v>0</v>
      </c>
      <c r="BR49" s="63">
        <f>O49*$F49*$BI49*Invoer!M$10</f>
        <v>0</v>
      </c>
      <c r="BS49" s="63">
        <f>P49*$F49*$BI49*Invoer!N$10</f>
        <v>0</v>
      </c>
      <c r="BT49" s="63">
        <f>Q49*$F49*$BI49*Invoer!O$10</f>
        <v>0</v>
      </c>
      <c r="BU49" s="63">
        <f>R49*$F49*$BI49*Invoer!P$10</f>
        <v>0</v>
      </c>
      <c r="BW49" s="7">
        <f>((BJ49*AV49)*(T49*Invoer!E$7))+BJ49*(100%-AV49)*AI49</f>
        <v>0</v>
      </c>
      <c r="BX49" s="7">
        <f>((BK49*AW49)*(U49*Invoer!F$7))+BK49*(100%-AW49)*AJ49</f>
        <v>0</v>
      </c>
      <c r="BY49" s="7">
        <f>((BL49*AX49)*(V49*Invoer!G$7))+BL49*(100%-AX49)*AK49</f>
        <v>0</v>
      </c>
      <c r="BZ49" s="7">
        <f>((BM49*AY49)*(W49*Invoer!H$7))+BM49*(100%-AY49)*AL49</f>
        <v>0</v>
      </c>
      <c r="CA49" s="7">
        <f>((BN49*AZ49)*(X49*Invoer!I$7))+BN49*(100%-AZ49)*AM49</f>
        <v>0</v>
      </c>
      <c r="CB49" s="7">
        <f>((BO49*BA49)*(Y49*Invoer!J$7))+BO49*(100%-BA49)*AN49</f>
        <v>0</v>
      </c>
      <c r="CC49" s="7">
        <f>((BP49*BB49)*(Z49*Invoer!K$7))+BP49*(100%-BB49)*AO49</f>
        <v>0</v>
      </c>
      <c r="CD49" s="7">
        <f>((BQ49*BC49)*(AA49*Invoer!L$7))+BQ49*(100%-BC49)*AP49</f>
        <v>0</v>
      </c>
      <c r="CE49" s="7">
        <f>((BR49*BD49)*(AB49*Invoer!M$7))+BR49*(100%-BD49)*AQ49</f>
        <v>0</v>
      </c>
      <c r="CF49" s="7">
        <f>((BS49*BE49)*(AC49*Invoer!N$7))+BS49*(100%-BE49)*AR49</f>
        <v>0</v>
      </c>
      <c r="CG49" s="7">
        <f>((BT49*BF49)*(AD49*Invoer!O$7))+BT49*(100%-BF49)*AS49</f>
        <v>0</v>
      </c>
      <c r="CH49" s="7">
        <f>((BU49*BG49)*(AE49*Invoer!P$7))+BU49*(100%-BG49)*AT49</f>
        <v>0</v>
      </c>
      <c r="CJ49" s="145">
        <f t="shared" si="17"/>
        <v>0</v>
      </c>
      <c r="CK49" s="145">
        <f t="shared" si="18"/>
        <v>0</v>
      </c>
      <c r="CL49" s="145">
        <f t="shared" si="4"/>
        <v>0</v>
      </c>
      <c r="CM49" s="145">
        <f t="shared" si="5"/>
        <v>0</v>
      </c>
      <c r="CN49" s="145">
        <f t="shared" si="6"/>
        <v>0</v>
      </c>
      <c r="CO49" s="145">
        <f t="shared" si="7"/>
        <v>0</v>
      </c>
      <c r="CP49" s="145">
        <f t="shared" si="8"/>
        <v>0</v>
      </c>
      <c r="CQ49" s="145">
        <f t="shared" si="9"/>
        <v>0</v>
      </c>
      <c r="CR49" s="145">
        <f t="shared" si="10"/>
        <v>0</v>
      </c>
      <c r="CS49" s="145">
        <f t="shared" si="11"/>
        <v>0</v>
      </c>
      <c r="CT49" s="145">
        <f t="shared" si="12"/>
        <v>0</v>
      </c>
      <c r="CU49" s="145">
        <f t="shared" si="13"/>
        <v>0</v>
      </c>
    </row>
    <row r="50" spans="1:99">
      <c r="A50" s="241" t="s">
        <v>131</v>
      </c>
      <c r="B50" s="242" t="s">
        <v>602</v>
      </c>
      <c r="C50" s="243" t="s">
        <v>132</v>
      </c>
      <c r="D50" s="244" t="s">
        <v>130</v>
      </c>
      <c r="E50" s="148" t="s">
        <v>643</v>
      </c>
      <c r="F50" s="206">
        <v>21</v>
      </c>
      <c r="G50" s="207">
        <v>0</v>
      </c>
      <c r="H50" s="207">
        <v>0</v>
      </c>
      <c r="I50" s="207">
        <v>0</v>
      </c>
      <c r="J50" s="207">
        <v>0</v>
      </c>
      <c r="K50" s="207">
        <v>2.5</v>
      </c>
      <c r="L50" s="207">
        <v>4</v>
      </c>
      <c r="M50" s="207">
        <v>5</v>
      </c>
      <c r="N50" s="207">
        <v>6</v>
      </c>
      <c r="O50" s="207">
        <v>7</v>
      </c>
      <c r="P50" s="207">
        <v>8</v>
      </c>
      <c r="Q50" s="207">
        <v>16</v>
      </c>
      <c r="R50" s="207">
        <v>25</v>
      </c>
      <c r="S50" s="210"/>
      <c r="T50" s="209">
        <v>2.25</v>
      </c>
      <c r="U50" s="136">
        <f t="shared" si="19"/>
        <v>2.25</v>
      </c>
      <c r="V50" s="136">
        <f t="shared" si="19"/>
        <v>2.25</v>
      </c>
      <c r="W50" s="136">
        <f t="shared" si="19"/>
        <v>2.25</v>
      </c>
      <c r="X50" s="136">
        <f t="shared" si="19"/>
        <v>2.25</v>
      </c>
      <c r="Y50" s="136">
        <f t="shared" si="19"/>
        <v>2.25</v>
      </c>
      <c r="Z50" s="136">
        <f t="shared" si="19"/>
        <v>2.25</v>
      </c>
      <c r="AA50" s="136">
        <f t="shared" si="19"/>
        <v>2.25</v>
      </c>
      <c r="AB50" s="136">
        <f t="shared" si="19"/>
        <v>2.25</v>
      </c>
      <c r="AC50" s="136">
        <f t="shared" si="19"/>
        <v>2.25</v>
      </c>
      <c r="AD50" s="136">
        <f t="shared" si="19"/>
        <v>2.25</v>
      </c>
      <c r="AE50" s="136">
        <f t="shared" si="19"/>
        <v>2.25</v>
      </c>
      <c r="AF50" s="139"/>
      <c r="AG50" s="138">
        <v>4</v>
      </c>
      <c r="AI50" s="23">
        <f>T50*Invoer!E$8</f>
        <v>1.3499999999999999</v>
      </c>
      <c r="AJ50" s="23">
        <f>U50*Invoer!F$8</f>
        <v>1.3499999999999999</v>
      </c>
      <c r="AK50" s="23">
        <f>V50*Invoer!G$8</f>
        <v>1.3499999999999999</v>
      </c>
      <c r="AL50" s="23">
        <f>W50*Invoer!H$8</f>
        <v>1.3499999999999999</v>
      </c>
      <c r="AM50" s="23">
        <f>X50*Invoer!I$8</f>
        <v>1.3499999999999999</v>
      </c>
      <c r="AN50" s="23">
        <f>Y50*Invoer!J$8</f>
        <v>1.3499999999999999</v>
      </c>
      <c r="AO50" s="23">
        <f>Z50*Invoer!K$8</f>
        <v>1.3499999999999999</v>
      </c>
      <c r="AP50" s="23">
        <f>AA50*Invoer!L$8</f>
        <v>1.3499999999999999</v>
      </c>
      <c r="AQ50" s="23">
        <f>AB50*Invoer!M$8</f>
        <v>1.3499999999999999</v>
      </c>
      <c r="AR50" s="23">
        <f>AC50*Invoer!N$8</f>
        <v>1.3499999999999999</v>
      </c>
      <c r="AS50" s="23">
        <f>AD50*Invoer!O$8</f>
        <v>1.3499999999999999</v>
      </c>
      <c r="AT50" s="23">
        <f>AE50*Invoer!P$8</f>
        <v>1.3499999999999999</v>
      </c>
      <c r="AV50" s="22">
        <f>Invoer!E$6</f>
        <v>1</v>
      </c>
      <c r="AW50" s="22">
        <f>Invoer!F$6</f>
        <v>1</v>
      </c>
      <c r="AX50" s="22">
        <f>Invoer!G$6</f>
        <v>1</v>
      </c>
      <c r="AY50" s="22">
        <f>Invoer!H$6</f>
        <v>1</v>
      </c>
      <c r="AZ50" s="22">
        <f>Invoer!I$6</f>
        <v>1</v>
      </c>
      <c r="BA50" s="22">
        <f>Invoer!J$6</f>
        <v>1</v>
      </c>
      <c r="BB50" s="22">
        <f>Invoer!K$6</f>
        <v>1</v>
      </c>
      <c r="BC50" s="22">
        <f>Invoer!L$6</f>
        <v>1</v>
      </c>
      <c r="BD50" s="22">
        <f>Invoer!M$6</f>
        <v>1</v>
      </c>
      <c r="BE50" s="22">
        <f>Invoer!N$6</f>
        <v>1</v>
      </c>
      <c r="BF50" s="22">
        <f>Invoer!O$6</f>
        <v>1</v>
      </c>
      <c r="BG50" s="22">
        <f>Invoer!P$6</f>
        <v>1</v>
      </c>
      <c r="BI50" s="8">
        <f>Invoer!B$5</f>
        <v>0.75</v>
      </c>
      <c r="BJ50" s="63">
        <f>G50*$F50*$BI50*Invoer!E$10</f>
        <v>0</v>
      </c>
      <c r="BK50" s="63">
        <f>H50*$F50*$BI50*Invoer!F$10</f>
        <v>0</v>
      </c>
      <c r="BL50" s="63">
        <f>I50*$F50*$BI50*Invoer!G$10</f>
        <v>0</v>
      </c>
      <c r="BM50" s="63">
        <f>J50*$F50*$BI50*Invoer!H$10</f>
        <v>0</v>
      </c>
      <c r="BN50" s="63">
        <f>K50*$F50*$BI50*Invoer!I$10</f>
        <v>39.375</v>
      </c>
      <c r="BO50" s="63">
        <f>L50*$F50*$BI50*Invoer!J$10</f>
        <v>63</v>
      </c>
      <c r="BP50" s="63">
        <f>M50*$F50*$BI50*Invoer!K$10</f>
        <v>78.75</v>
      </c>
      <c r="BQ50" s="63">
        <f>N50*$F50*$BI50*Invoer!L$10</f>
        <v>94.5</v>
      </c>
      <c r="BR50" s="63">
        <f>O50*$F50*$BI50*Invoer!M$10</f>
        <v>110.25</v>
      </c>
      <c r="BS50" s="63">
        <f>P50*$F50*$BI50*Invoer!N$10</f>
        <v>126</v>
      </c>
      <c r="BT50" s="63">
        <f>Q50*$F50*$BI50*Invoer!O$10</f>
        <v>252</v>
      </c>
      <c r="BU50" s="63">
        <f>R50*$F50*$BI50*Invoer!P$10</f>
        <v>393.75</v>
      </c>
      <c r="BW50" s="7">
        <f>((BJ50*AV50)*(T50*Invoer!E$7))+BJ50*(100%-AV50)*AI50</f>
        <v>0</v>
      </c>
      <c r="BX50" s="7">
        <f>((BK50*AW50)*(U50*Invoer!F$7))+BK50*(100%-AW50)*AJ50</f>
        <v>0</v>
      </c>
      <c r="BY50" s="7">
        <f>((BL50*AX50)*(V50*Invoer!G$7))+BL50*(100%-AX50)*AK50</f>
        <v>0</v>
      </c>
      <c r="BZ50" s="7">
        <f>((BM50*AY50)*(W50*Invoer!H$7))+BM50*(100%-AY50)*AL50</f>
        <v>0</v>
      </c>
      <c r="CA50" s="7">
        <f>((BN50*AZ50)*(X50*Invoer!I$7))+BN50*(100%-AZ50)*AM50</f>
        <v>88.59375</v>
      </c>
      <c r="CB50" s="7">
        <f>((BO50*BA50)*(Y50*Invoer!J$7))+BO50*(100%-BA50)*AN50</f>
        <v>141.75</v>
      </c>
      <c r="CC50" s="7">
        <f>((BP50*BB50)*(Z50*Invoer!K$7))+BP50*(100%-BB50)*AO50</f>
        <v>177.1875</v>
      </c>
      <c r="CD50" s="7">
        <f>((BQ50*BC50)*(AA50*Invoer!L$7))+BQ50*(100%-BC50)*AP50</f>
        <v>212.625</v>
      </c>
      <c r="CE50" s="7">
        <f>((BR50*BD50)*(AB50*Invoer!M$7))+BR50*(100%-BD50)*AQ50</f>
        <v>248.0625</v>
      </c>
      <c r="CF50" s="7">
        <f>((BS50*BE50)*(AC50*Invoer!N$7))+BS50*(100%-BE50)*AR50</f>
        <v>283.5</v>
      </c>
      <c r="CG50" s="7">
        <f>((BT50*BF50)*(AD50*Invoer!O$7))+BT50*(100%-BF50)*AS50</f>
        <v>567</v>
      </c>
      <c r="CH50" s="7">
        <f>((BU50*BG50)*(AE50*Invoer!P$7))+BU50*(100%-BG50)*AT50</f>
        <v>885.9375</v>
      </c>
      <c r="CJ50" s="145">
        <f t="shared" si="17"/>
        <v>0</v>
      </c>
      <c r="CK50" s="145">
        <f t="shared" si="18"/>
        <v>0</v>
      </c>
      <c r="CL50" s="145">
        <f t="shared" si="4"/>
        <v>0</v>
      </c>
      <c r="CM50" s="145">
        <f t="shared" si="5"/>
        <v>0</v>
      </c>
      <c r="CN50" s="145">
        <f t="shared" si="6"/>
        <v>9.84375</v>
      </c>
      <c r="CO50" s="145">
        <f t="shared" si="7"/>
        <v>15.75</v>
      </c>
      <c r="CP50" s="145">
        <f t="shared" si="8"/>
        <v>19.6875</v>
      </c>
      <c r="CQ50" s="145">
        <f t="shared" si="9"/>
        <v>23.625</v>
      </c>
      <c r="CR50" s="145">
        <f t="shared" si="10"/>
        <v>27.5625</v>
      </c>
      <c r="CS50" s="145">
        <f t="shared" si="11"/>
        <v>31.5</v>
      </c>
      <c r="CT50" s="145">
        <f t="shared" si="12"/>
        <v>63</v>
      </c>
      <c r="CU50" s="145">
        <f t="shared" si="13"/>
        <v>98.4375</v>
      </c>
    </row>
    <row r="51" spans="1:99">
      <c r="A51" s="241" t="s">
        <v>133</v>
      </c>
      <c r="B51" s="242"/>
      <c r="C51" s="246" t="s">
        <v>134</v>
      </c>
      <c r="D51" s="244" t="s">
        <v>135</v>
      </c>
      <c r="E51" s="148" t="s">
        <v>643</v>
      </c>
      <c r="F51" s="206">
        <v>0</v>
      </c>
      <c r="G51" s="207">
        <v>0</v>
      </c>
      <c r="H51" s="207">
        <v>0</v>
      </c>
      <c r="I51" s="207">
        <v>0</v>
      </c>
      <c r="J51" s="207">
        <v>2</v>
      </c>
      <c r="K51" s="207">
        <v>2.5</v>
      </c>
      <c r="L51" s="207">
        <v>3</v>
      </c>
      <c r="M51" s="207">
        <v>4</v>
      </c>
      <c r="N51" s="207">
        <v>4.5</v>
      </c>
      <c r="O51" s="207">
        <v>5</v>
      </c>
      <c r="P51" s="207">
        <v>5.5</v>
      </c>
      <c r="Q51" s="207">
        <v>6</v>
      </c>
      <c r="R51" s="207">
        <v>6</v>
      </c>
      <c r="S51" s="210"/>
      <c r="T51" s="209">
        <v>0</v>
      </c>
      <c r="U51" s="136">
        <f t="shared" si="19"/>
        <v>0</v>
      </c>
      <c r="V51" s="136">
        <f t="shared" si="19"/>
        <v>0</v>
      </c>
      <c r="W51" s="136">
        <f t="shared" si="19"/>
        <v>0</v>
      </c>
      <c r="X51" s="136">
        <f t="shared" si="19"/>
        <v>0</v>
      </c>
      <c r="Y51" s="136">
        <f t="shared" si="19"/>
        <v>0</v>
      </c>
      <c r="Z51" s="136">
        <f t="shared" si="19"/>
        <v>0</v>
      </c>
      <c r="AA51" s="136">
        <f t="shared" si="19"/>
        <v>0</v>
      </c>
      <c r="AB51" s="136">
        <f t="shared" si="19"/>
        <v>0</v>
      </c>
      <c r="AC51" s="136">
        <f t="shared" si="19"/>
        <v>0</v>
      </c>
      <c r="AD51" s="136">
        <f t="shared" si="19"/>
        <v>0</v>
      </c>
      <c r="AE51" s="136">
        <f t="shared" si="19"/>
        <v>0</v>
      </c>
      <c r="AF51" s="139"/>
      <c r="AG51" s="138">
        <v>4</v>
      </c>
      <c r="AI51" s="23">
        <f>T51*Invoer!E$8</f>
        <v>0</v>
      </c>
      <c r="AJ51" s="23">
        <f>U51*Invoer!F$8</f>
        <v>0</v>
      </c>
      <c r="AK51" s="23">
        <f>V51*Invoer!G$8</f>
        <v>0</v>
      </c>
      <c r="AL51" s="23">
        <f>W51*Invoer!H$8</f>
        <v>0</v>
      </c>
      <c r="AM51" s="23">
        <f>X51*Invoer!I$8</f>
        <v>0</v>
      </c>
      <c r="AN51" s="23">
        <f>Y51*Invoer!J$8</f>
        <v>0</v>
      </c>
      <c r="AO51" s="23">
        <f>Z51*Invoer!K$8</f>
        <v>0</v>
      </c>
      <c r="AP51" s="23">
        <f>AA51*Invoer!L$8</f>
        <v>0</v>
      </c>
      <c r="AQ51" s="23">
        <f>AB51*Invoer!M$8</f>
        <v>0</v>
      </c>
      <c r="AR51" s="23">
        <f>AC51*Invoer!N$8</f>
        <v>0</v>
      </c>
      <c r="AS51" s="23">
        <f>AD51*Invoer!O$8</f>
        <v>0</v>
      </c>
      <c r="AT51" s="23">
        <f>AE51*Invoer!P$8</f>
        <v>0</v>
      </c>
      <c r="AV51" s="22">
        <f>Invoer!E$6</f>
        <v>1</v>
      </c>
      <c r="AW51" s="22">
        <f>Invoer!F$6</f>
        <v>1</v>
      </c>
      <c r="AX51" s="22">
        <f>Invoer!G$6</f>
        <v>1</v>
      </c>
      <c r="AY51" s="22">
        <f>Invoer!H$6</f>
        <v>1</v>
      </c>
      <c r="AZ51" s="22">
        <f>Invoer!I$6</f>
        <v>1</v>
      </c>
      <c r="BA51" s="22">
        <f>Invoer!J$6</f>
        <v>1</v>
      </c>
      <c r="BB51" s="22">
        <f>Invoer!K$6</f>
        <v>1</v>
      </c>
      <c r="BC51" s="22">
        <f>Invoer!L$6</f>
        <v>1</v>
      </c>
      <c r="BD51" s="22">
        <f>Invoer!M$6</f>
        <v>1</v>
      </c>
      <c r="BE51" s="22">
        <f>Invoer!N$6</f>
        <v>1</v>
      </c>
      <c r="BF51" s="22">
        <f>Invoer!O$6</f>
        <v>1</v>
      </c>
      <c r="BG51" s="22">
        <f>Invoer!P$6</f>
        <v>1</v>
      </c>
      <c r="BI51" s="8">
        <f>Invoer!B$5</f>
        <v>0.75</v>
      </c>
      <c r="BJ51" s="63">
        <f>G51*$F51*$BI51*Invoer!E$10</f>
        <v>0</v>
      </c>
      <c r="BK51" s="63">
        <f>H51*$F51*$BI51*Invoer!F$10</f>
        <v>0</v>
      </c>
      <c r="BL51" s="63">
        <f>I51*$F51*$BI51*Invoer!G$10</f>
        <v>0</v>
      </c>
      <c r="BM51" s="63">
        <f>J51*$F51*$BI51*Invoer!H$10</f>
        <v>0</v>
      </c>
      <c r="BN51" s="63">
        <f>K51*$F51*$BI51*Invoer!I$10</f>
        <v>0</v>
      </c>
      <c r="BO51" s="63">
        <f>L51*$F51*$BI51*Invoer!J$10</f>
        <v>0</v>
      </c>
      <c r="BP51" s="63">
        <f>M51*$F51*$BI51*Invoer!K$10</f>
        <v>0</v>
      </c>
      <c r="BQ51" s="63">
        <f>N51*$F51*$BI51*Invoer!L$10</f>
        <v>0</v>
      </c>
      <c r="BR51" s="63">
        <f>O51*$F51*$BI51*Invoer!M$10</f>
        <v>0</v>
      </c>
      <c r="BS51" s="63">
        <f>P51*$F51*$BI51*Invoer!N$10</f>
        <v>0</v>
      </c>
      <c r="BT51" s="63">
        <f>Q51*$F51*$BI51*Invoer!O$10</f>
        <v>0</v>
      </c>
      <c r="BU51" s="63">
        <f>R51*$F51*$BI51*Invoer!P$10</f>
        <v>0</v>
      </c>
      <c r="BW51" s="7">
        <f>((BJ51*AV51)*(T51*Invoer!E$7))+BJ51*(100%-AV51)*AI51</f>
        <v>0</v>
      </c>
      <c r="BX51" s="7">
        <f>((BK51*AW51)*(U51*Invoer!F$7))+BK51*(100%-AW51)*AJ51</f>
        <v>0</v>
      </c>
      <c r="BY51" s="7">
        <f>((BL51*AX51)*(V51*Invoer!G$7))+BL51*(100%-AX51)*AK51</f>
        <v>0</v>
      </c>
      <c r="BZ51" s="7">
        <f>((BM51*AY51)*(W51*Invoer!H$7))+BM51*(100%-AY51)*AL51</f>
        <v>0</v>
      </c>
      <c r="CA51" s="7">
        <f>((BN51*AZ51)*(X51*Invoer!I$7))+BN51*(100%-AZ51)*AM51</f>
        <v>0</v>
      </c>
      <c r="CB51" s="7">
        <f>((BO51*BA51)*(Y51*Invoer!J$7))+BO51*(100%-BA51)*AN51</f>
        <v>0</v>
      </c>
      <c r="CC51" s="7">
        <f>((BP51*BB51)*(Z51*Invoer!K$7))+BP51*(100%-BB51)*AO51</f>
        <v>0</v>
      </c>
      <c r="CD51" s="7">
        <f>((BQ51*BC51)*(AA51*Invoer!L$7))+BQ51*(100%-BC51)*AP51</f>
        <v>0</v>
      </c>
      <c r="CE51" s="7">
        <f>((BR51*BD51)*(AB51*Invoer!M$7))+BR51*(100%-BD51)*AQ51</f>
        <v>0</v>
      </c>
      <c r="CF51" s="7">
        <f>((BS51*BE51)*(AC51*Invoer!N$7))+BS51*(100%-BE51)*AR51</f>
        <v>0</v>
      </c>
      <c r="CG51" s="7">
        <f>((BT51*BF51)*(AD51*Invoer!O$7))+BT51*(100%-BF51)*AS51</f>
        <v>0</v>
      </c>
      <c r="CH51" s="7">
        <f>((BU51*BG51)*(AE51*Invoer!P$7))+BU51*(100%-BG51)*AT51</f>
        <v>0</v>
      </c>
      <c r="CJ51" s="145">
        <f t="shared" si="17"/>
        <v>0</v>
      </c>
      <c r="CK51" s="145">
        <f t="shared" si="18"/>
        <v>0</v>
      </c>
      <c r="CL51" s="145">
        <f t="shared" si="4"/>
        <v>0</v>
      </c>
      <c r="CM51" s="145">
        <f t="shared" si="5"/>
        <v>0</v>
      </c>
      <c r="CN51" s="145">
        <f t="shared" si="6"/>
        <v>0</v>
      </c>
      <c r="CO51" s="145">
        <f t="shared" si="7"/>
        <v>0</v>
      </c>
      <c r="CP51" s="145">
        <f t="shared" si="8"/>
        <v>0</v>
      </c>
      <c r="CQ51" s="145">
        <f t="shared" si="9"/>
        <v>0</v>
      </c>
      <c r="CR51" s="145">
        <f t="shared" si="10"/>
        <v>0</v>
      </c>
      <c r="CS51" s="145">
        <f t="shared" si="11"/>
        <v>0</v>
      </c>
      <c r="CT51" s="145">
        <f t="shared" si="12"/>
        <v>0</v>
      </c>
      <c r="CU51" s="145">
        <f t="shared" si="13"/>
        <v>0</v>
      </c>
    </row>
    <row r="52" spans="1:99">
      <c r="A52" s="256" t="s">
        <v>418</v>
      </c>
      <c r="B52" s="246"/>
      <c r="C52" s="246" t="s">
        <v>585</v>
      </c>
      <c r="D52" s="244" t="s">
        <v>122</v>
      </c>
      <c r="E52" s="148" t="s">
        <v>643</v>
      </c>
      <c r="F52" s="206">
        <v>0</v>
      </c>
      <c r="G52" s="207">
        <v>0</v>
      </c>
      <c r="H52" s="207">
        <v>0</v>
      </c>
      <c r="I52" s="207">
        <v>0</v>
      </c>
      <c r="J52" s="207">
        <v>0</v>
      </c>
      <c r="K52" s="207">
        <v>0</v>
      </c>
      <c r="L52" s="207">
        <v>0</v>
      </c>
      <c r="M52" s="207">
        <v>0</v>
      </c>
      <c r="N52" s="207">
        <v>0</v>
      </c>
      <c r="O52" s="207">
        <v>0</v>
      </c>
      <c r="P52" s="207">
        <v>0</v>
      </c>
      <c r="Q52" s="207">
        <v>0</v>
      </c>
      <c r="R52" s="207">
        <v>0</v>
      </c>
      <c r="S52" s="211"/>
      <c r="T52" s="209">
        <v>0</v>
      </c>
      <c r="U52" s="136">
        <f t="shared" si="19"/>
        <v>0</v>
      </c>
      <c r="V52" s="136">
        <f t="shared" si="19"/>
        <v>0</v>
      </c>
      <c r="W52" s="136">
        <f t="shared" si="19"/>
        <v>0</v>
      </c>
      <c r="X52" s="136">
        <f t="shared" si="19"/>
        <v>0</v>
      </c>
      <c r="Y52" s="136">
        <f t="shared" si="19"/>
        <v>0</v>
      </c>
      <c r="Z52" s="136">
        <f t="shared" si="19"/>
        <v>0</v>
      </c>
      <c r="AA52" s="136">
        <f t="shared" si="19"/>
        <v>0</v>
      </c>
      <c r="AB52" s="136">
        <f t="shared" si="19"/>
        <v>0</v>
      </c>
      <c r="AC52" s="136">
        <f t="shared" si="19"/>
        <v>0</v>
      </c>
      <c r="AD52" s="136">
        <f t="shared" si="19"/>
        <v>0</v>
      </c>
      <c r="AE52" s="136">
        <f t="shared" si="19"/>
        <v>0</v>
      </c>
      <c r="AF52" s="139"/>
      <c r="AG52" s="138">
        <v>4</v>
      </c>
      <c r="AH52" s="23"/>
      <c r="AI52" s="23">
        <f>T52*Invoer!E$8</f>
        <v>0</v>
      </c>
      <c r="AJ52" s="23">
        <f>U52*Invoer!F$8</f>
        <v>0</v>
      </c>
      <c r="AK52" s="23">
        <f>V52*Invoer!G$8</f>
        <v>0</v>
      </c>
      <c r="AL52" s="23">
        <f>W52*Invoer!H$8</f>
        <v>0</v>
      </c>
      <c r="AM52" s="23">
        <f>X52*Invoer!I$8</f>
        <v>0</v>
      </c>
      <c r="AN52" s="23">
        <f>Y52*Invoer!J$8</f>
        <v>0</v>
      </c>
      <c r="AO52" s="23">
        <f>Z52*Invoer!K$8</f>
        <v>0</v>
      </c>
      <c r="AP52" s="23">
        <f>AA52*Invoer!L$8</f>
        <v>0</v>
      </c>
      <c r="AQ52" s="23">
        <f>AB52*Invoer!M$8</f>
        <v>0</v>
      </c>
      <c r="AR52" s="23">
        <f>AC52*Invoer!N$8</f>
        <v>0</v>
      </c>
      <c r="AS52" s="23">
        <f>AD52*Invoer!O$8</f>
        <v>0</v>
      </c>
      <c r="AT52" s="23">
        <f>AE52*Invoer!P$8</f>
        <v>0</v>
      </c>
      <c r="AU52" s="22"/>
      <c r="AV52" s="22">
        <f>Invoer!E$6</f>
        <v>1</v>
      </c>
      <c r="AW52" s="22">
        <f>Invoer!F$6</f>
        <v>1</v>
      </c>
      <c r="AX52" s="22">
        <f>Invoer!G$6</f>
        <v>1</v>
      </c>
      <c r="AY52" s="22">
        <f>Invoer!H$6</f>
        <v>1</v>
      </c>
      <c r="AZ52" s="22">
        <f>Invoer!I$6</f>
        <v>1</v>
      </c>
      <c r="BA52" s="22">
        <f>Invoer!J$6</f>
        <v>1</v>
      </c>
      <c r="BB52" s="22">
        <f>Invoer!K$6</f>
        <v>1</v>
      </c>
      <c r="BC52" s="22">
        <f>Invoer!L$6</f>
        <v>1</v>
      </c>
      <c r="BD52" s="22">
        <f>Invoer!M$6</f>
        <v>1</v>
      </c>
      <c r="BE52" s="22">
        <f>Invoer!N$6</f>
        <v>1</v>
      </c>
      <c r="BF52" s="22">
        <f>Invoer!O$6</f>
        <v>1</v>
      </c>
      <c r="BG52" s="22">
        <f>Invoer!P$6</f>
        <v>1</v>
      </c>
      <c r="BH52" s="8"/>
      <c r="BI52" s="8">
        <f>Invoer!B$5</f>
        <v>0.75</v>
      </c>
      <c r="BJ52" s="63">
        <f>G52*$F52*$BI52*Invoer!E$10</f>
        <v>0</v>
      </c>
      <c r="BK52" s="63">
        <f>H52*$F52*$BI52*Invoer!F$10</f>
        <v>0</v>
      </c>
      <c r="BL52" s="63">
        <f>I52*$F52*$BI52*Invoer!G$10</f>
        <v>0</v>
      </c>
      <c r="BM52" s="63">
        <f>J52*$F52*$BI52*Invoer!H$10</f>
        <v>0</v>
      </c>
      <c r="BN52" s="63">
        <f>K52*$F52*$BI52*Invoer!I$10</f>
        <v>0</v>
      </c>
      <c r="BO52" s="63">
        <f>L52*$F52*$BI52*Invoer!J$10</f>
        <v>0</v>
      </c>
      <c r="BP52" s="63">
        <f>M52*$F52*$BI52*Invoer!K$10</f>
        <v>0</v>
      </c>
      <c r="BQ52" s="63">
        <f>N52*$F52*$BI52*Invoer!L$10</f>
        <v>0</v>
      </c>
      <c r="BR52" s="63">
        <f>O52*$F52*$BI52*Invoer!M$10</f>
        <v>0</v>
      </c>
      <c r="BS52" s="63">
        <f>P52*$F52*$BI52*Invoer!N$10</f>
        <v>0</v>
      </c>
      <c r="BT52" s="63">
        <f>Q52*$F52*$BI52*Invoer!O$10</f>
        <v>0</v>
      </c>
      <c r="BU52" s="63">
        <f>R52*$F52*$BI52*Invoer!P$10</f>
        <v>0</v>
      </c>
      <c r="BV52" s="7"/>
      <c r="BW52" s="7">
        <f>((BJ52*AV52)*(T52*Invoer!E$7))+BJ52*(100%-AV52)*AI52</f>
        <v>0</v>
      </c>
      <c r="BX52" s="7">
        <f>((BK52*AW52)*(U52*Invoer!F$7))+BK52*(100%-AW52)*AJ52</f>
        <v>0</v>
      </c>
      <c r="BY52" s="7">
        <f>((BL52*AX52)*(V52*Invoer!G$7))+BL52*(100%-AX52)*AK52</f>
        <v>0</v>
      </c>
      <c r="BZ52" s="7">
        <f>((BM52*AY52)*(W52*Invoer!H$7))+BM52*(100%-AY52)*AL52</f>
        <v>0</v>
      </c>
      <c r="CA52" s="7">
        <f>((BN52*AZ52)*(X52*Invoer!I$7))+BN52*(100%-AZ52)*AM52</f>
        <v>0</v>
      </c>
      <c r="CB52" s="7">
        <f>((BO52*BA52)*(Y52*Invoer!J$7))+BO52*(100%-BA52)*AN52</f>
        <v>0</v>
      </c>
      <c r="CC52" s="7">
        <f>((BP52*BB52)*(Z52*Invoer!K$7))+BP52*(100%-BB52)*AO52</f>
        <v>0</v>
      </c>
      <c r="CD52" s="7">
        <f>((BQ52*BC52)*(AA52*Invoer!L$7))+BQ52*(100%-BC52)*AP52</f>
        <v>0</v>
      </c>
      <c r="CE52" s="7">
        <f>((BR52*BD52)*(AB52*Invoer!M$7))+BR52*(100%-BD52)*AQ52</f>
        <v>0</v>
      </c>
      <c r="CF52" s="7">
        <f>((BS52*BE52)*(AC52*Invoer!N$7))+BS52*(100%-BE52)*AR52</f>
        <v>0</v>
      </c>
      <c r="CG52" s="7">
        <f>((BT52*BF52)*(AD52*Invoer!O$7))+BT52*(100%-BF52)*AS52</f>
        <v>0</v>
      </c>
      <c r="CH52" s="7">
        <f>((BU52*BG52)*(AE52*Invoer!P$7))+BU52*(100%-BG52)*AT52</f>
        <v>0</v>
      </c>
      <c r="CI52" s="7"/>
      <c r="CJ52" s="145">
        <f t="shared" si="17"/>
        <v>0</v>
      </c>
      <c r="CK52" s="145">
        <f t="shared" si="18"/>
        <v>0</v>
      </c>
      <c r="CL52" s="145">
        <f t="shared" si="4"/>
        <v>0</v>
      </c>
      <c r="CM52" s="145">
        <f t="shared" si="5"/>
        <v>0</v>
      </c>
      <c r="CN52" s="145">
        <f t="shared" si="6"/>
        <v>0</v>
      </c>
      <c r="CO52" s="145">
        <f t="shared" si="7"/>
        <v>0</v>
      </c>
      <c r="CP52" s="145">
        <f t="shared" si="8"/>
        <v>0</v>
      </c>
      <c r="CQ52" s="145">
        <f t="shared" si="9"/>
        <v>0</v>
      </c>
      <c r="CR52" s="145">
        <f t="shared" si="10"/>
        <v>0</v>
      </c>
      <c r="CS52" s="145">
        <f t="shared" si="11"/>
        <v>0</v>
      </c>
      <c r="CT52" s="145">
        <f t="shared" si="12"/>
        <v>0</v>
      </c>
      <c r="CU52" s="145">
        <f t="shared" si="13"/>
        <v>0</v>
      </c>
    </row>
    <row r="53" spans="1:99">
      <c r="A53" s="241" t="s">
        <v>136</v>
      </c>
      <c r="B53" s="242"/>
      <c r="C53" s="246" t="s">
        <v>137</v>
      </c>
      <c r="D53" s="244" t="s">
        <v>138</v>
      </c>
      <c r="E53" s="148" t="s">
        <v>643</v>
      </c>
      <c r="F53" s="206">
        <v>0</v>
      </c>
      <c r="G53" s="207">
        <v>0</v>
      </c>
      <c r="H53" s="207">
        <v>0</v>
      </c>
      <c r="I53" s="207">
        <v>0</v>
      </c>
      <c r="J53" s="207">
        <v>0</v>
      </c>
      <c r="K53" s="207">
        <v>0</v>
      </c>
      <c r="L53" s="207">
        <v>0</v>
      </c>
      <c r="M53" s="207">
        <v>0</v>
      </c>
      <c r="N53" s="207">
        <v>0</v>
      </c>
      <c r="O53" s="207">
        <v>0</v>
      </c>
      <c r="P53" s="207">
        <v>0</v>
      </c>
      <c r="Q53" s="207">
        <v>0</v>
      </c>
      <c r="R53" s="207">
        <v>0</v>
      </c>
      <c r="S53" s="210"/>
      <c r="T53" s="209">
        <v>0</v>
      </c>
      <c r="U53" s="136">
        <f t="shared" si="19"/>
        <v>0</v>
      </c>
      <c r="V53" s="136">
        <f t="shared" si="19"/>
        <v>0</v>
      </c>
      <c r="W53" s="136">
        <f t="shared" si="19"/>
        <v>0</v>
      </c>
      <c r="X53" s="136">
        <f t="shared" si="19"/>
        <v>0</v>
      </c>
      <c r="Y53" s="136">
        <f t="shared" si="19"/>
        <v>0</v>
      </c>
      <c r="Z53" s="136">
        <f t="shared" si="19"/>
        <v>0</v>
      </c>
      <c r="AA53" s="136">
        <f t="shared" si="19"/>
        <v>0</v>
      </c>
      <c r="AB53" s="136">
        <f t="shared" si="19"/>
        <v>0</v>
      </c>
      <c r="AC53" s="136">
        <f t="shared" si="19"/>
        <v>0</v>
      </c>
      <c r="AD53" s="136">
        <f t="shared" si="19"/>
        <v>0</v>
      </c>
      <c r="AE53" s="136">
        <f t="shared" si="19"/>
        <v>0</v>
      </c>
      <c r="AF53" s="139"/>
      <c r="AG53" s="138">
        <v>4</v>
      </c>
      <c r="AI53" s="23">
        <f>T53*Invoer!E$8</f>
        <v>0</v>
      </c>
      <c r="AJ53" s="23">
        <f>U53*Invoer!F$8</f>
        <v>0</v>
      </c>
      <c r="AK53" s="23">
        <f>V53*Invoer!G$8</f>
        <v>0</v>
      </c>
      <c r="AL53" s="23">
        <f>W53*Invoer!H$8</f>
        <v>0</v>
      </c>
      <c r="AM53" s="23">
        <f>X53*Invoer!I$8</f>
        <v>0</v>
      </c>
      <c r="AN53" s="23">
        <f>Y53*Invoer!J$8</f>
        <v>0</v>
      </c>
      <c r="AO53" s="23">
        <f>Z53*Invoer!K$8</f>
        <v>0</v>
      </c>
      <c r="AP53" s="23">
        <f>AA53*Invoer!L$8</f>
        <v>0</v>
      </c>
      <c r="AQ53" s="23">
        <f>AB53*Invoer!M$8</f>
        <v>0</v>
      </c>
      <c r="AR53" s="23">
        <f>AC53*Invoer!N$8</f>
        <v>0</v>
      </c>
      <c r="AS53" s="23">
        <f>AD53*Invoer!O$8</f>
        <v>0</v>
      </c>
      <c r="AT53" s="23">
        <f>AE53*Invoer!P$8</f>
        <v>0</v>
      </c>
      <c r="AV53" s="22">
        <f>Invoer!E$6</f>
        <v>1</v>
      </c>
      <c r="AW53" s="22">
        <f>Invoer!F$6</f>
        <v>1</v>
      </c>
      <c r="AX53" s="22">
        <f>Invoer!G$6</f>
        <v>1</v>
      </c>
      <c r="AY53" s="22">
        <f>Invoer!H$6</f>
        <v>1</v>
      </c>
      <c r="AZ53" s="22">
        <f>Invoer!I$6</f>
        <v>1</v>
      </c>
      <c r="BA53" s="22">
        <f>Invoer!J$6</f>
        <v>1</v>
      </c>
      <c r="BB53" s="22">
        <f>Invoer!K$6</f>
        <v>1</v>
      </c>
      <c r="BC53" s="22">
        <f>Invoer!L$6</f>
        <v>1</v>
      </c>
      <c r="BD53" s="22">
        <f>Invoer!M$6</f>
        <v>1</v>
      </c>
      <c r="BE53" s="22">
        <f>Invoer!N$6</f>
        <v>1</v>
      </c>
      <c r="BF53" s="22">
        <f>Invoer!O$6</f>
        <v>1</v>
      </c>
      <c r="BG53" s="22">
        <f>Invoer!P$6</f>
        <v>1</v>
      </c>
      <c r="BI53" s="8">
        <f>Invoer!B$5</f>
        <v>0.75</v>
      </c>
      <c r="BJ53" s="63">
        <f>G53*$F53*$BI53*Invoer!E$10</f>
        <v>0</v>
      </c>
      <c r="BK53" s="63">
        <f>H53*$F53*$BI53*Invoer!F$10</f>
        <v>0</v>
      </c>
      <c r="BL53" s="63">
        <f>I53*$F53*$BI53*Invoer!G$10</f>
        <v>0</v>
      </c>
      <c r="BM53" s="63">
        <f>J53*$F53*$BI53*Invoer!H$10</f>
        <v>0</v>
      </c>
      <c r="BN53" s="63">
        <f>K53*$F53*$BI53*Invoer!I$10</f>
        <v>0</v>
      </c>
      <c r="BO53" s="63">
        <f>L53*$F53*$BI53*Invoer!J$10</f>
        <v>0</v>
      </c>
      <c r="BP53" s="63">
        <f>M53*$F53*$BI53*Invoer!K$10</f>
        <v>0</v>
      </c>
      <c r="BQ53" s="63">
        <f>N53*$F53*$BI53*Invoer!L$10</f>
        <v>0</v>
      </c>
      <c r="BR53" s="63">
        <f>O53*$F53*$BI53*Invoer!M$10</f>
        <v>0</v>
      </c>
      <c r="BS53" s="63">
        <f>P53*$F53*$BI53*Invoer!N$10</f>
        <v>0</v>
      </c>
      <c r="BT53" s="63">
        <f>Q53*$F53*$BI53*Invoer!O$10</f>
        <v>0</v>
      </c>
      <c r="BU53" s="63">
        <f>R53*$F53*$BI53*Invoer!P$10</f>
        <v>0</v>
      </c>
      <c r="BW53" s="7">
        <f>((BJ53*AV53)*(T53*Invoer!E$7))+BJ53*(100%-AV53)*AI53</f>
        <v>0</v>
      </c>
      <c r="BX53" s="7">
        <f>((BK53*AW53)*(U53*Invoer!F$7))+BK53*(100%-AW53)*AJ53</f>
        <v>0</v>
      </c>
      <c r="BY53" s="7">
        <f>((BL53*AX53)*(V53*Invoer!G$7))+BL53*(100%-AX53)*AK53</f>
        <v>0</v>
      </c>
      <c r="BZ53" s="7">
        <f>((BM53*AY53)*(W53*Invoer!H$7))+BM53*(100%-AY53)*AL53</f>
        <v>0</v>
      </c>
      <c r="CA53" s="7">
        <f>((BN53*AZ53)*(X53*Invoer!I$7))+BN53*(100%-AZ53)*AM53</f>
        <v>0</v>
      </c>
      <c r="CB53" s="7">
        <f>((BO53*BA53)*(Y53*Invoer!J$7))+BO53*(100%-BA53)*AN53</f>
        <v>0</v>
      </c>
      <c r="CC53" s="7">
        <f>((BP53*BB53)*(Z53*Invoer!K$7))+BP53*(100%-BB53)*AO53</f>
        <v>0</v>
      </c>
      <c r="CD53" s="7">
        <f>((BQ53*BC53)*(AA53*Invoer!L$7))+BQ53*(100%-BC53)*AP53</f>
        <v>0</v>
      </c>
      <c r="CE53" s="7">
        <f>((BR53*BD53)*(AB53*Invoer!M$7))+BR53*(100%-BD53)*AQ53</f>
        <v>0</v>
      </c>
      <c r="CF53" s="7">
        <f>((BS53*BE53)*(AC53*Invoer!N$7))+BS53*(100%-BE53)*AR53</f>
        <v>0</v>
      </c>
      <c r="CG53" s="7">
        <f>((BT53*BF53)*(AD53*Invoer!O$7))+BT53*(100%-BF53)*AS53</f>
        <v>0</v>
      </c>
      <c r="CH53" s="7">
        <f>((BU53*BG53)*(AE53*Invoer!P$7))+BU53*(100%-BG53)*AT53</f>
        <v>0</v>
      </c>
      <c r="CJ53" s="145">
        <f t="shared" si="17"/>
        <v>0</v>
      </c>
      <c r="CK53" s="145">
        <f t="shared" si="18"/>
        <v>0</v>
      </c>
      <c r="CL53" s="145">
        <f t="shared" si="4"/>
        <v>0</v>
      </c>
      <c r="CM53" s="145">
        <f t="shared" si="5"/>
        <v>0</v>
      </c>
      <c r="CN53" s="145">
        <f t="shared" si="6"/>
        <v>0</v>
      </c>
      <c r="CO53" s="145">
        <f t="shared" si="7"/>
        <v>0</v>
      </c>
      <c r="CP53" s="145">
        <f t="shared" si="8"/>
        <v>0</v>
      </c>
      <c r="CQ53" s="145">
        <f t="shared" si="9"/>
        <v>0</v>
      </c>
      <c r="CR53" s="145">
        <f t="shared" si="10"/>
        <v>0</v>
      </c>
      <c r="CS53" s="145">
        <f t="shared" si="11"/>
        <v>0</v>
      </c>
      <c r="CT53" s="145">
        <f t="shared" si="12"/>
        <v>0</v>
      </c>
      <c r="CU53" s="145">
        <f t="shared" si="13"/>
        <v>0</v>
      </c>
    </row>
    <row r="54" spans="1:99">
      <c r="A54" s="241" t="s">
        <v>139</v>
      </c>
      <c r="B54" s="242"/>
      <c r="C54" s="246" t="s">
        <v>140</v>
      </c>
      <c r="D54" s="244" t="s">
        <v>141</v>
      </c>
      <c r="E54" s="148" t="s">
        <v>643</v>
      </c>
      <c r="F54" s="206">
        <v>0</v>
      </c>
      <c r="G54" s="207">
        <v>0</v>
      </c>
      <c r="H54" s="207">
        <v>0</v>
      </c>
      <c r="I54" s="207">
        <v>0</v>
      </c>
      <c r="J54" s="207">
        <v>0</v>
      </c>
      <c r="K54" s="207">
        <v>0</v>
      </c>
      <c r="L54" s="207">
        <v>0</v>
      </c>
      <c r="M54" s="207">
        <v>0</v>
      </c>
      <c r="N54" s="207">
        <v>0</v>
      </c>
      <c r="O54" s="207">
        <v>0</v>
      </c>
      <c r="P54" s="207">
        <v>0</v>
      </c>
      <c r="Q54" s="207">
        <v>0</v>
      </c>
      <c r="R54" s="207">
        <v>0</v>
      </c>
      <c r="S54" s="210"/>
      <c r="T54" s="209">
        <v>1.919181</v>
      </c>
      <c r="U54" s="136">
        <f t="shared" si="19"/>
        <v>1.919181</v>
      </c>
      <c r="V54" s="136">
        <f t="shared" si="19"/>
        <v>1.919181</v>
      </c>
      <c r="W54" s="136">
        <f t="shared" si="19"/>
        <v>1.919181</v>
      </c>
      <c r="X54" s="136">
        <f t="shared" si="19"/>
        <v>1.919181</v>
      </c>
      <c r="Y54" s="136">
        <f t="shared" si="19"/>
        <v>1.919181</v>
      </c>
      <c r="Z54" s="136">
        <f t="shared" si="19"/>
        <v>1.919181</v>
      </c>
      <c r="AA54" s="136">
        <f t="shared" si="19"/>
        <v>1.919181</v>
      </c>
      <c r="AB54" s="136">
        <f t="shared" si="19"/>
        <v>1.919181</v>
      </c>
      <c r="AC54" s="136">
        <f t="shared" si="19"/>
        <v>1.919181</v>
      </c>
      <c r="AD54" s="136">
        <f t="shared" si="19"/>
        <v>1.919181</v>
      </c>
      <c r="AE54" s="136">
        <f t="shared" si="19"/>
        <v>1.919181</v>
      </c>
      <c r="AF54" s="139"/>
      <c r="AG54" s="138">
        <v>4</v>
      </c>
      <c r="AI54" s="23">
        <f>T54*Invoer!E$8</f>
        <v>1.1515085999999999</v>
      </c>
      <c r="AJ54" s="23">
        <f>U54*Invoer!F$8</f>
        <v>1.1515085999999999</v>
      </c>
      <c r="AK54" s="23">
        <f>V54*Invoer!G$8</f>
        <v>1.1515085999999999</v>
      </c>
      <c r="AL54" s="23">
        <f>W54*Invoer!H$8</f>
        <v>1.1515085999999999</v>
      </c>
      <c r="AM54" s="23">
        <f>X54*Invoer!I$8</f>
        <v>1.1515085999999999</v>
      </c>
      <c r="AN54" s="23">
        <f>Y54*Invoer!J$8</f>
        <v>1.1515085999999999</v>
      </c>
      <c r="AO54" s="23">
        <f>Z54*Invoer!K$8</f>
        <v>1.1515085999999999</v>
      </c>
      <c r="AP54" s="23">
        <f>AA54*Invoer!L$8</f>
        <v>1.1515085999999999</v>
      </c>
      <c r="AQ54" s="23">
        <f>AB54*Invoer!M$8</f>
        <v>1.1515085999999999</v>
      </c>
      <c r="AR54" s="23">
        <f>AC54*Invoer!N$8</f>
        <v>1.1515085999999999</v>
      </c>
      <c r="AS54" s="23">
        <f>AD54*Invoer!O$8</f>
        <v>1.1515085999999999</v>
      </c>
      <c r="AT54" s="23">
        <f>AE54*Invoer!P$8</f>
        <v>1.1515085999999999</v>
      </c>
      <c r="AV54" s="22">
        <f>Invoer!E$6</f>
        <v>1</v>
      </c>
      <c r="AW54" s="22">
        <f>Invoer!F$6</f>
        <v>1</v>
      </c>
      <c r="AX54" s="22">
        <f>Invoer!G$6</f>
        <v>1</v>
      </c>
      <c r="AY54" s="22">
        <f>Invoer!H$6</f>
        <v>1</v>
      </c>
      <c r="AZ54" s="22">
        <f>Invoer!I$6</f>
        <v>1</v>
      </c>
      <c r="BA54" s="22">
        <f>Invoer!J$6</f>
        <v>1</v>
      </c>
      <c r="BB54" s="22">
        <f>Invoer!K$6</f>
        <v>1</v>
      </c>
      <c r="BC54" s="22">
        <f>Invoer!L$6</f>
        <v>1</v>
      </c>
      <c r="BD54" s="22">
        <f>Invoer!M$6</f>
        <v>1</v>
      </c>
      <c r="BE54" s="22">
        <f>Invoer!N$6</f>
        <v>1</v>
      </c>
      <c r="BF54" s="22">
        <f>Invoer!O$6</f>
        <v>1</v>
      </c>
      <c r="BG54" s="22">
        <f>Invoer!P$6</f>
        <v>1</v>
      </c>
      <c r="BI54" s="8">
        <f>Invoer!B$5</f>
        <v>0.75</v>
      </c>
      <c r="BJ54" s="63">
        <f>G54*$F54*$BI54*Invoer!E$10</f>
        <v>0</v>
      </c>
      <c r="BK54" s="63">
        <f>H54*$F54*$BI54*Invoer!F$10</f>
        <v>0</v>
      </c>
      <c r="BL54" s="63">
        <f>I54*$F54*$BI54*Invoer!G$10</f>
        <v>0</v>
      </c>
      <c r="BM54" s="63">
        <f>J54*$F54*$BI54*Invoer!H$10</f>
        <v>0</v>
      </c>
      <c r="BN54" s="63">
        <f>K54*$F54*$BI54*Invoer!I$10</f>
        <v>0</v>
      </c>
      <c r="BO54" s="63">
        <f>L54*$F54*$BI54*Invoer!J$10</f>
        <v>0</v>
      </c>
      <c r="BP54" s="63">
        <f>M54*$F54*$BI54*Invoer!K$10</f>
        <v>0</v>
      </c>
      <c r="BQ54" s="63">
        <f>N54*$F54*$BI54*Invoer!L$10</f>
        <v>0</v>
      </c>
      <c r="BR54" s="63">
        <f>O54*$F54*$BI54*Invoer!M$10</f>
        <v>0</v>
      </c>
      <c r="BS54" s="63">
        <f>P54*$F54*$BI54*Invoer!N$10</f>
        <v>0</v>
      </c>
      <c r="BT54" s="63">
        <f>Q54*$F54*$BI54*Invoer!O$10</f>
        <v>0</v>
      </c>
      <c r="BU54" s="63">
        <f>R54*$F54*$BI54*Invoer!P$10</f>
        <v>0</v>
      </c>
      <c r="BW54" s="7">
        <f>((BJ54*AV54)*(T54*Invoer!E$7))+BJ54*(100%-AV54)*AI54</f>
        <v>0</v>
      </c>
      <c r="BX54" s="7">
        <f>((BK54*AW54)*(U54*Invoer!F$7))+BK54*(100%-AW54)*AJ54</f>
        <v>0</v>
      </c>
      <c r="BY54" s="7">
        <f>((BL54*AX54)*(V54*Invoer!G$7))+BL54*(100%-AX54)*AK54</f>
        <v>0</v>
      </c>
      <c r="BZ54" s="7">
        <f>((BM54*AY54)*(W54*Invoer!H$7))+BM54*(100%-AY54)*AL54</f>
        <v>0</v>
      </c>
      <c r="CA54" s="7">
        <f>((BN54*AZ54)*(X54*Invoer!I$7))+BN54*(100%-AZ54)*AM54</f>
        <v>0</v>
      </c>
      <c r="CB54" s="7">
        <f>((BO54*BA54)*(Y54*Invoer!J$7))+BO54*(100%-BA54)*AN54</f>
        <v>0</v>
      </c>
      <c r="CC54" s="7">
        <f>((BP54*BB54)*(Z54*Invoer!K$7))+BP54*(100%-BB54)*AO54</f>
        <v>0</v>
      </c>
      <c r="CD54" s="7">
        <f>((BQ54*BC54)*(AA54*Invoer!L$7))+BQ54*(100%-BC54)*AP54</f>
        <v>0</v>
      </c>
      <c r="CE54" s="7">
        <f>((BR54*BD54)*(AB54*Invoer!M$7))+BR54*(100%-BD54)*AQ54</f>
        <v>0</v>
      </c>
      <c r="CF54" s="7">
        <f>((BS54*BE54)*(AC54*Invoer!N$7))+BS54*(100%-BE54)*AR54</f>
        <v>0</v>
      </c>
      <c r="CG54" s="7">
        <f>((BT54*BF54)*(AD54*Invoer!O$7))+BT54*(100%-BF54)*AS54</f>
        <v>0</v>
      </c>
      <c r="CH54" s="7">
        <f>((BU54*BG54)*(AE54*Invoer!P$7))+BU54*(100%-BG54)*AT54</f>
        <v>0</v>
      </c>
      <c r="CJ54" s="145">
        <f t="shared" si="17"/>
        <v>0</v>
      </c>
      <c r="CK54" s="145">
        <f t="shared" si="18"/>
        <v>0</v>
      </c>
      <c r="CL54" s="145">
        <f t="shared" si="4"/>
        <v>0</v>
      </c>
      <c r="CM54" s="145">
        <f t="shared" si="5"/>
        <v>0</v>
      </c>
      <c r="CN54" s="145">
        <f t="shared" si="6"/>
        <v>0</v>
      </c>
      <c r="CO54" s="145">
        <f t="shared" si="7"/>
        <v>0</v>
      </c>
      <c r="CP54" s="145">
        <f t="shared" si="8"/>
        <v>0</v>
      </c>
      <c r="CQ54" s="145">
        <f t="shared" si="9"/>
        <v>0</v>
      </c>
      <c r="CR54" s="145">
        <f t="shared" si="10"/>
        <v>0</v>
      </c>
      <c r="CS54" s="145">
        <f t="shared" si="11"/>
        <v>0</v>
      </c>
      <c r="CT54" s="145">
        <f t="shared" si="12"/>
        <v>0</v>
      </c>
      <c r="CU54" s="145">
        <f t="shared" si="13"/>
        <v>0</v>
      </c>
    </row>
    <row r="55" spans="1:99">
      <c r="A55" s="241" t="s">
        <v>604</v>
      </c>
      <c r="B55" s="242" t="s">
        <v>603</v>
      </c>
      <c r="C55" s="243" t="s">
        <v>142</v>
      </c>
      <c r="D55" s="244" t="s">
        <v>141</v>
      </c>
      <c r="E55" s="148" t="s">
        <v>643</v>
      </c>
      <c r="F55" s="206">
        <v>0</v>
      </c>
      <c r="G55" s="207">
        <v>0</v>
      </c>
      <c r="H55" s="207">
        <v>0</v>
      </c>
      <c r="I55" s="207">
        <v>0</v>
      </c>
      <c r="J55" s="207">
        <v>0</v>
      </c>
      <c r="K55" s="207">
        <v>0</v>
      </c>
      <c r="L55" s="207">
        <v>0</v>
      </c>
      <c r="M55" s="207">
        <v>0</v>
      </c>
      <c r="N55" s="207">
        <v>0</v>
      </c>
      <c r="O55" s="207">
        <v>0</v>
      </c>
      <c r="P55" s="207">
        <v>0</v>
      </c>
      <c r="Q55" s="207">
        <v>0</v>
      </c>
      <c r="R55" s="207">
        <v>0</v>
      </c>
      <c r="S55" s="210"/>
      <c r="T55" s="209">
        <v>1.919181</v>
      </c>
      <c r="U55" s="136">
        <f t="shared" si="19"/>
        <v>1.919181</v>
      </c>
      <c r="V55" s="136">
        <f t="shared" si="19"/>
        <v>1.919181</v>
      </c>
      <c r="W55" s="136">
        <f t="shared" si="19"/>
        <v>1.919181</v>
      </c>
      <c r="X55" s="136">
        <f t="shared" si="19"/>
        <v>1.919181</v>
      </c>
      <c r="Y55" s="136">
        <f t="shared" si="19"/>
        <v>1.919181</v>
      </c>
      <c r="Z55" s="136">
        <f t="shared" si="19"/>
        <v>1.919181</v>
      </c>
      <c r="AA55" s="136">
        <f t="shared" si="19"/>
        <v>1.919181</v>
      </c>
      <c r="AB55" s="136">
        <f t="shared" si="19"/>
        <v>1.919181</v>
      </c>
      <c r="AC55" s="136">
        <f t="shared" si="19"/>
        <v>1.919181</v>
      </c>
      <c r="AD55" s="136">
        <f t="shared" si="19"/>
        <v>1.919181</v>
      </c>
      <c r="AE55" s="136">
        <f t="shared" si="19"/>
        <v>1.919181</v>
      </c>
      <c r="AF55" s="139"/>
      <c r="AG55" s="138">
        <v>4</v>
      </c>
      <c r="AI55" s="23">
        <f>T55*Invoer!E$8</f>
        <v>1.1515085999999999</v>
      </c>
      <c r="AJ55" s="23">
        <f>U55*Invoer!F$8</f>
        <v>1.1515085999999999</v>
      </c>
      <c r="AK55" s="23">
        <f>V55*Invoer!G$8</f>
        <v>1.1515085999999999</v>
      </c>
      <c r="AL55" s="23">
        <f>W55*Invoer!H$8</f>
        <v>1.1515085999999999</v>
      </c>
      <c r="AM55" s="23">
        <f>X55*Invoer!I$8</f>
        <v>1.1515085999999999</v>
      </c>
      <c r="AN55" s="23">
        <f>Y55*Invoer!J$8</f>
        <v>1.1515085999999999</v>
      </c>
      <c r="AO55" s="23">
        <f>Z55*Invoer!K$8</f>
        <v>1.1515085999999999</v>
      </c>
      <c r="AP55" s="23">
        <f>AA55*Invoer!L$8</f>
        <v>1.1515085999999999</v>
      </c>
      <c r="AQ55" s="23">
        <f>AB55*Invoer!M$8</f>
        <v>1.1515085999999999</v>
      </c>
      <c r="AR55" s="23">
        <f>AC55*Invoer!N$8</f>
        <v>1.1515085999999999</v>
      </c>
      <c r="AS55" s="23">
        <f>AD55*Invoer!O$8</f>
        <v>1.1515085999999999</v>
      </c>
      <c r="AT55" s="23">
        <f>AE55*Invoer!P$8</f>
        <v>1.1515085999999999</v>
      </c>
      <c r="AV55" s="22">
        <f>Invoer!E$6</f>
        <v>1</v>
      </c>
      <c r="AW55" s="22">
        <f>Invoer!F$6</f>
        <v>1</v>
      </c>
      <c r="AX55" s="22">
        <f>Invoer!G$6</f>
        <v>1</v>
      </c>
      <c r="AY55" s="22">
        <f>Invoer!H$6</f>
        <v>1</v>
      </c>
      <c r="AZ55" s="22">
        <f>Invoer!I$6</f>
        <v>1</v>
      </c>
      <c r="BA55" s="22">
        <f>Invoer!J$6</f>
        <v>1</v>
      </c>
      <c r="BB55" s="22">
        <f>Invoer!K$6</f>
        <v>1</v>
      </c>
      <c r="BC55" s="22">
        <f>Invoer!L$6</f>
        <v>1</v>
      </c>
      <c r="BD55" s="22">
        <f>Invoer!M$6</f>
        <v>1</v>
      </c>
      <c r="BE55" s="22">
        <f>Invoer!N$6</f>
        <v>1</v>
      </c>
      <c r="BF55" s="22">
        <f>Invoer!O$6</f>
        <v>1</v>
      </c>
      <c r="BG55" s="22">
        <f>Invoer!P$6</f>
        <v>1</v>
      </c>
      <c r="BI55" s="8">
        <f>Invoer!B$5</f>
        <v>0.75</v>
      </c>
      <c r="BJ55" s="63">
        <f>G55*$F55*$BI55*Invoer!E$10</f>
        <v>0</v>
      </c>
      <c r="BK55" s="63">
        <f>H55*$F55*$BI55*Invoer!F$10</f>
        <v>0</v>
      </c>
      <c r="BL55" s="63">
        <f>I55*$F55*$BI55*Invoer!G$10</f>
        <v>0</v>
      </c>
      <c r="BM55" s="63">
        <f>J55*$F55*$BI55*Invoer!H$10</f>
        <v>0</v>
      </c>
      <c r="BN55" s="63">
        <f>K55*$F55*$BI55*Invoer!I$10</f>
        <v>0</v>
      </c>
      <c r="BO55" s="63">
        <f>L55*$F55*$BI55*Invoer!J$10</f>
        <v>0</v>
      </c>
      <c r="BP55" s="63">
        <f>M55*$F55*$BI55*Invoer!K$10</f>
        <v>0</v>
      </c>
      <c r="BQ55" s="63">
        <f>N55*$F55*$BI55*Invoer!L$10</f>
        <v>0</v>
      </c>
      <c r="BR55" s="63">
        <f>O55*$F55*$BI55*Invoer!M$10</f>
        <v>0</v>
      </c>
      <c r="BS55" s="63">
        <f>P55*$F55*$BI55*Invoer!N$10</f>
        <v>0</v>
      </c>
      <c r="BT55" s="63">
        <f>Q55*$F55*$BI55*Invoer!O$10</f>
        <v>0</v>
      </c>
      <c r="BU55" s="63">
        <f>R55*$F55*$BI55*Invoer!P$10</f>
        <v>0</v>
      </c>
      <c r="BW55" s="7">
        <f>((BJ55*AV55)*(T55*Invoer!E$7))+BJ55*(100%-AV55)*AI55</f>
        <v>0</v>
      </c>
      <c r="BX55" s="7">
        <f>((BK55*AW55)*(U55*Invoer!F$7))+BK55*(100%-AW55)*AJ55</f>
        <v>0</v>
      </c>
      <c r="BY55" s="7">
        <f>((BL55*AX55)*(V55*Invoer!G$7))+BL55*(100%-AX55)*AK55</f>
        <v>0</v>
      </c>
      <c r="BZ55" s="7">
        <f>((BM55*AY55)*(W55*Invoer!H$7))+BM55*(100%-AY55)*AL55</f>
        <v>0</v>
      </c>
      <c r="CA55" s="7">
        <f>((BN55*AZ55)*(X55*Invoer!I$7))+BN55*(100%-AZ55)*AM55</f>
        <v>0</v>
      </c>
      <c r="CB55" s="7">
        <f>((BO55*BA55)*(Y55*Invoer!J$7))+BO55*(100%-BA55)*AN55</f>
        <v>0</v>
      </c>
      <c r="CC55" s="7">
        <f>((BP55*BB55)*(Z55*Invoer!K$7))+BP55*(100%-BB55)*AO55</f>
        <v>0</v>
      </c>
      <c r="CD55" s="7">
        <f>((BQ55*BC55)*(AA55*Invoer!L$7))+BQ55*(100%-BC55)*AP55</f>
        <v>0</v>
      </c>
      <c r="CE55" s="7">
        <f>((BR55*BD55)*(AB55*Invoer!M$7))+BR55*(100%-BD55)*AQ55</f>
        <v>0</v>
      </c>
      <c r="CF55" s="7">
        <f>((BS55*BE55)*(AC55*Invoer!N$7))+BS55*(100%-BE55)*AR55</f>
        <v>0</v>
      </c>
      <c r="CG55" s="7">
        <f>((BT55*BF55)*(AD55*Invoer!O$7))+BT55*(100%-BF55)*AS55</f>
        <v>0</v>
      </c>
      <c r="CH55" s="7">
        <f>((BU55*BG55)*(AE55*Invoer!P$7))+BU55*(100%-BG55)*AT55</f>
        <v>0</v>
      </c>
      <c r="CJ55" s="145">
        <f t="shared" si="17"/>
        <v>0</v>
      </c>
      <c r="CK55" s="145">
        <f t="shared" si="18"/>
        <v>0</v>
      </c>
      <c r="CL55" s="145">
        <f t="shared" si="4"/>
        <v>0</v>
      </c>
      <c r="CM55" s="145">
        <f t="shared" si="5"/>
        <v>0</v>
      </c>
      <c r="CN55" s="145">
        <f t="shared" si="6"/>
        <v>0</v>
      </c>
      <c r="CO55" s="145">
        <f t="shared" si="7"/>
        <v>0</v>
      </c>
      <c r="CP55" s="145">
        <f t="shared" si="8"/>
        <v>0</v>
      </c>
      <c r="CQ55" s="145">
        <f t="shared" si="9"/>
        <v>0</v>
      </c>
      <c r="CR55" s="145">
        <f t="shared" si="10"/>
        <v>0</v>
      </c>
      <c r="CS55" s="145">
        <f t="shared" si="11"/>
        <v>0</v>
      </c>
      <c r="CT55" s="145">
        <f t="shared" si="12"/>
        <v>0</v>
      </c>
      <c r="CU55" s="145">
        <f t="shared" si="13"/>
        <v>0</v>
      </c>
    </row>
    <row r="56" spans="1:99">
      <c r="A56" s="256" t="s">
        <v>383</v>
      </c>
      <c r="B56" s="246"/>
      <c r="C56" s="246" t="s">
        <v>482</v>
      </c>
      <c r="D56" s="244" t="s">
        <v>141</v>
      </c>
      <c r="E56" s="148" t="s">
        <v>643</v>
      </c>
      <c r="F56" s="206">
        <v>0</v>
      </c>
      <c r="G56" s="207">
        <v>0</v>
      </c>
      <c r="H56" s="207">
        <v>0.5</v>
      </c>
      <c r="I56" s="207">
        <v>1.9512195121951221</v>
      </c>
      <c r="J56" s="207">
        <v>3.455723542116631</v>
      </c>
      <c r="K56" s="207">
        <v>3.9076810355354739</v>
      </c>
      <c r="L56" s="207">
        <v>3.9858750552728766</v>
      </c>
      <c r="M56" s="207">
        <v>3.9978748796342951</v>
      </c>
      <c r="N56" s="207">
        <v>3.9996810879282538</v>
      </c>
      <c r="O56" s="207">
        <v>3.9999521599471746</v>
      </c>
      <c r="P56" s="207">
        <v>3.9999928239191234</v>
      </c>
      <c r="Q56" s="207">
        <v>3.9999997467453943</v>
      </c>
      <c r="R56" s="207">
        <v>3.9999999999807678</v>
      </c>
      <c r="S56" s="211"/>
      <c r="T56" s="209">
        <v>1.919181</v>
      </c>
      <c r="U56" s="136">
        <f t="shared" ref="U56:AE65" si="20">$T56</f>
        <v>1.919181</v>
      </c>
      <c r="V56" s="136">
        <f t="shared" si="20"/>
        <v>1.919181</v>
      </c>
      <c r="W56" s="136">
        <f t="shared" si="20"/>
        <v>1.919181</v>
      </c>
      <c r="X56" s="136">
        <f t="shared" si="20"/>
        <v>1.919181</v>
      </c>
      <c r="Y56" s="136">
        <f t="shared" si="20"/>
        <v>1.919181</v>
      </c>
      <c r="Z56" s="136">
        <f t="shared" si="20"/>
        <v>1.919181</v>
      </c>
      <c r="AA56" s="136">
        <f t="shared" si="20"/>
        <v>1.919181</v>
      </c>
      <c r="AB56" s="136">
        <f t="shared" si="20"/>
        <v>1.919181</v>
      </c>
      <c r="AC56" s="136">
        <f t="shared" si="20"/>
        <v>1.919181</v>
      </c>
      <c r="AD56" s="136">
        <f t="shared" si="20"/>
        <v>1.919181</v>
      </c>
      <c r="AE56" s="136">
        <f t="shared" si="20"/>
        <v>1.919181</v>
      </c>
      <c r="AF56" s="139"/>
      <c r="AG56" s="138">
        <v>4</v>
      </c>
      <c r="AH56" s="23"/>
      <c r="AI56" s="23">
        <f>T56*Invoer!E$8</f>
        <v>1.1515085999999999</v>
      </c>
      <c r="AJ56" s="23">
        <f>U56*Invoer!F$8</f>
        <v>1.1515085999999999</v>
      </c>
      <c r="AK56" s="23">
        <f>V56*Invoer!G$8</f>
        <v>1.1515085999999999</v>
      </c>
      <c r="AL56" s="23">
        <f>W56*Invoer!H$8</f>
        <v>1.1515085999999999</v>
      </c>
      <c r="AM56" s="23">
        <f>X56*Invoer!I$8</f>
        <v>1.1515085999999999</v>
      </c>
      <c r="AN56" s="23">
        <f>Y56*Invoer!J$8</f>
        <v>1.1515085999999999</v>
      </c>
      <c r="AO56" s="23">
        <f>Z56*Invoer!K$8</f>
        <v>1.1515085999999999</v>
      </c>
      <c r="AP56" s="23">
        <f>AA56*Invoer!L$8</f>
        <v>1.1515085999999999</v>
      </c>
      <c r="AQ56" s="23">
        <f>AB56*Invoer!M$8</f>
        <v>1.1515085999999999</v>
      </c>
      <c r="AR56" s="23">
        <f>AC56*Invoer!N$8</f>
        <v>1.1515085999999999</v>
      </c>
      <c r="AS56" s="23">
        <f>AD56*Invoer!O$8</f>
        <v>1.1515085999999999</v>
      </c>
      <c r="AT56" s="23">
        <f>AE56*Invoer!P$8</f>
        <v>1.1515085999999999</v>
      </c>
      <c r="AU56" s="22"/>
      <c r="AV56" s="22">
        <f>Invoer!E$6</f>
        <v>1</v>
      </c>
      <c r="AW56" s="22">
        <f>Invoer!F$6</f>
        <v>1</v>
      </c>
      <c r="AX56" s="22">
        <f>Invoer!G$6</f>
        <v>1</v>
      </c>
      <c r="AY56" s="22">
        <f>Invoer!H$6</f>
        <v>1</v>
      </c>
      <c r="AZ56" s="22">
        <f>Invoer!I$6</f>
        <v>1</v>
      </c>
      <c r="BA56" s="22">
        <f>Invoer!J$6</f>
        <v>1</v>
      </c>
      <c r="BB56" s="22">
        <f>Invoer!K$6</f>
        <v>1</v>
      </c>
      <c r="BC56" s="22">
        <f>Invoer!L$6</f>
        <v>1</v>
      </c>
      <c r="BD56" s="22">
        <f>Invoer!M$6</f>
        <v>1</v>
      </c>
      <c r="BE56" s="22">
        <f>Invoer!N$6</f>
        <v>1</v>
      </c>
      <c r="BF56" s="22">
        <f>Invoer!O$6</f>
        <v>1</v>
      </c>
      <c r="BG56" s="22">
        <f>Invoer!P$6</f>
        <v>1</v>
      </c>
      <c r="BH56" s="8"/>
      <c r="BI56" s="8">
        <f>Invoer!B$5</f>
        <v>0.75</v>
      </c>
      <c r="BJ56" s="63">
        <f>G56*$F56*$BI56*Invoer!E$10</f>
        <v>0</v>
      </c>
      <c r="BK56" s="63">
        <f>H56*$F56*$BI56*Invoer!F$10</f>
        <v>0</v>
      </c>
      <c r="BL56" s="63">
        <f>I56*$F56*$BI56*Invoer!G$10</f>
        <v>0</v>
      </c>
      <c r="BM56" s="63">
        <f>J56*$F56*$BI56*Invoer!H$10</f>
        <v>0</v>
      </c>
      <c r="BN56" s="63">
        <f>K56*$F56*$BI56*Invoer!I$10</f>
        <v>0</v>
      </c>
      <c r="BO56" s="63">
        <f>L56*$F56*$BI56*Invoer!J$10</f>
        <v>0</v>
      </c>
      <c r="BP56" s="63">
        <f>M56*$F56*$BI56*Invoer!K$10</f>
        <v>0</v>
      </c>
      <c r="BQ56" s="63">
        <f>N56*$F56*$BI56*Invoer!L$10</f>
        <v>0</v>
      </c>
      <c r="BR56" s="63">
        <f>O56*$F56*$BI56*Invoer!M$10</f>
        <v>0</v>
      </c>
      <c r="BS56" s="63">
        <f>P56*$F56*$BI56*Invoer!N$10</f>
        <v>0</v>
      </c>
      <c r="BT56" s="63">
        <f>Q56*$F56*$BI56*Invoer!O$10</f>
        <v>0</v>
      </c>
      <c r="BU56" s="63">
        <f>R56*$F56*$BI56*Invoer!P$10</f>
        <v>0</v>
      </c>
      <c r="BV56" s="7"/>
      <c r="BW56" s="7">
        <f>((BJ56*AV56)*(T56*Invoer!E$7))+BJ56*(100%-AV56)*AI56</f>
        <v>0</v>
      </c>
      <c r="BX56" s="7">
        <f>((BK56*AW56)*(U56*Invoer!F$7))+BK56*(100%-AW56)*AJ56</f>
        <v>0</v>
      </c>
      <c r="BY56" s="7">
        <f>((BL56*AX56)*(V56*Invoer!G$7))+BL56*(100%-AX56)*AK56</f>
        <v>0</v>
      </c>
      <c r="BZ56" s="7">
        <f>((BM56*AY56)*(W56*Invoer!H$7))+BM56*(100%-AY56)*AL56</f>
        <v>0</v>
      </c>
      <c r="CA56" s="7">
        <f>((BN56*AZ56)*(X56*Invoer!I$7))+BN56*(100%-AZ56)*AM56</f>
        <v>0</v>
      </c>
      <c r="CB56" s="7">
        <f>((BO56*BA56)*(Y56*Invoer!J$7))+BO56*(100%-BA56)*AN56</f>
        <v>0</v>
      </c>
      <c r="CC56" s="7">
        <f>((BP56*BB56)*(Z56*Invoer!K$7))+BP56*(100%-BB56)*AO56</f>
        <v>0</v>
      </c>
      <c r="CD56" s="7">
        <f>((BQ56*BC56)*(AA56*Invoer!L$7))+BQ56*(100%-BC56)*AP56</f>
        <v>0</v>
      </c>
      <c r="CE56" s="7">
        <f>((BR56*BD56)*(AB56*Invoer!M$7))+BR56*(100%-BD56)*AQ56</f>
        <v>0</v>
      </c>
      <c r="CF56" s="7">
        <f>((BS56*BE56)*(AC56*Invoer!N$7))+BS56*(100%-BE56)*AR56</f>
        <v>0</v>
      </c>
      <c r="CG56" s="7">
        <f>((BT56*BF56)*(AD56*Invoer!O$7))+BT56*(100%-BF56)*AS56</f>
        <v>0</v>
      </c>
      <c r="CH56" s="7">
        <f>((BU56*BG56)*(AE56*Invoer!P$7))+BU56*(100%-BG56)*AT56</f>
        <v>0</v>
      </c>
      <c r="CI56" s="7"/>
      <c r="CJ56" s="145">
        <f t="shared" si="17"/>
        <v>0</v>
      </c>
      <c r="CK56" s="145">
        <f t="shared" si="18"/>
        <v>0</v>
      </c>
      <c r="CL56" s="145">
        <f t="shared" si="4"/>
        <v>0</v>
      </c>
      <c r="CM56" s="145">
        <f t="shared" si="5"/>
        <v>0</v>
      </c>
      <c r="CN56" s="145">
        <f t="shared" si="6"/>
        <v>0</v>
      </c>
      <c r="CO56" s="145">
        <f t="shared" si="7"/>
        <v>0</v>
      </c>
      <c r="CP56" s="145">
        <f t="shared" si="8"/>
        <v>0</v>
      </c>
      <c r="CQ56" s="145">
        <f t="shared" si="9"/>
        <v>0</v>
      </c>
      <c r="CR56" s="145">
        <f t="shared" si="10"/>
        <v>0</v>
      </c>
      <c r="CS56" s="145">
        <f t="shared" si="11"/>
        <v>0</v>
      </c>
      <c r="CT56" s="145">
        <f t="shared" si="12"/>
        <v>0</v>
      </c>
      <c r="CU56" s="145">
        <f t="shared" si="13"/>
        <v>0</v>
      </c>
    </row>
    <row r="57" spans="1:99">
      <c r="A57" s="257" t="s">
        <v>452</v>
      </c>
      <c r="B57" s="251"/>
      <c r="C57" s="251" t="s">
        <v>584</v>
      </c>
      <c r="D57" s="252" t="s">
        <v>103</v>
      </c>
      <c r="E57" s="148" t="s">
        <v>616</v>
      </c>
      <c r="F57" s="206">
        <v>0</v>
      </c>
      <c r="G57" s="207">
        <v>0.05</v>
      </c>
      <c r="H57" s="207">
        <v>0.05</v>
      </c>
      <c r="I57" s="207">
        <v>0.05</v>
      </c>
      <c r="J57" s="207">
        <v>0.05</v>
      </c>
      <c r="K57" s="207">
        <v>0.05</v>
      </c>
      <c r="L57" s="207">
        <v>0.05</v>
      </c>
      <c r="M57" s="207">
        <v>0.05</v>
      </c>
      <c r="N57" s="207">
        <v>0.05</v>
      </c>
      <c r="O57" s="207">
        <v>0.05</v>
      </c>
      <c r="P57" s="207">
        <v>0.05</v>
      </c>
      <c r="Q57" s="207">
        <v>0.05</v>
      </c>
      <c r="R57" s="207">
        <v>0.05</v>
      </c>
      <c r="S57" s="210"/>
      <c r="T57" s="212">
        <v>60</v>
      </c>
      <c r="U57" s="136">
        <f t="shared" si="20"/>
        <v>60</v>
      </c>
      <c r="V57" s="136">
        <f t="shared" si="20"/>
        <v>60</v>
      </c>
      <c r="W57" s="136">
        <f t="shared" si="20"/>
        <v>60</v>
      </c>
      <c r="X57" s="136">
        <f t="shared" si="20"/>
        <v>60</v>
      </c>
      <c r="Y57" s="136">
        <f t="shared" si="20"/>
        <v>60</v>
      </c>
      <c r="Z57" s="136">
        <f t="shared" si="20"/>
        <v>60</v>
      </c>
      <c r="AA57" s="136">
        <f t="shared" si="20"/>
        <v>60</v>
      </c>
      <c r="AB57" s="136">
        <f t="shared" si="20"/>
        <v>60</v>
      </c>
      <c r="AC57" s="136">
        <f t="shared" si="20"/>
        <v>60</v>
      </c>
      <c r="AD57" s="136">
        <f t="shared" si="20"/>
        <v>60</v>
      </c>
      <c r="AE57" s="136">
        <f t="shared" si="20"/>
        <v>60</v>
      </c>
      <c r="AF57" s="139"/>
      <c r="AG57" s="138">
        <v>4</v>
      </c>
      <c r="AI57" s="23">
        <f>T57*Invoer!E$8</f>
        <v>36</v>
      </c>
      <c r="AJ57" s="23">
        <f>U57*Invoer!F$8</f>
        <v>36</v>
      </c>
      <c r="AK57" s="23">
        <f>V57*Invoer!G$8</f>
        <v>36</v>
      </c>
      <c r="AL57" s="23">
        <f>W57*Invoer!H$8</f>
        <v>36</v>
      </c>
      <c r="AM57" s="23">
        <f>X57*Invoer!I$8</f>
        <v>36</v>
      </c>
      <c r="AN57" s="23">
        <f>Y57*Invoer!J$8</f>
        <v>36</v>
      </c>
      <c r="AO57" s="23">
        <f>Z57*Invoer!K$8</f>
        <v>36</v>
      </c>
      <c r="AP57" s="23">
        <f>AA57*Invoer!L$8</f>
        <v>36</v>
      </c>
      <c r="AQ57" s="23">
        <f>AB57*Invoer!M$8</f>
        <v>36</v>
      </c>
      <c r="AR57" s="23">
        <f>AC57*Invoer!N$8</f>
        <v>36</v>
      </c>
      <c r="AS57" s="23">
        <f>AD57*Invoer!O$8</f>
        <v>36</v>
      </c>
      <c r="AT57" s="23">
        <f>AE57*Invoer!P$8</f>
        <v>36</v>
      </c>
      <c r="AV57" s="22">
        <f>Invoer!E$6</f>
        <v>1</v>
      </c>
      <c r="AW57" s="22">
        <f>Invoer!F$6</f>
        <v>1</v>
      </c>
      <c r="AX57" s="22">
        <f>Invoer!G$6</f>
        <v>1</v>
      </c>
      <c r="AY57" s="22">
        <f>Invoer!H$6</f>
        <v>1</v>
      </c>
      <c r="AZ57" s="22">
        <f>Invoer!I$6</f>
        <v>1</v>
      </c>
      <c r="BA57" s="22">
        <f>Invoer!J$6</f>
        <v>1</v>
      </c>
      <c r="BB57" s="22">
        <f>Invoer!K$6</f>
        <v>1</v>
      </c>
      <c r="BC57" s="22">
        <f>Invoer!L$6</f>
        <v>1</v>
      </c>
      <c r="BD57" s="22">
        <f>Invoer!M$6</f>
        <v>1</v>
      </c>
      <c r="BE57" s="22">
        <f>Invoer!N$6</f>
        <v>1</v>
      </c>
      <c r="BF57" s="22">
        <f>Invoer!O$6</f>
        <v>1</v>
      </c>
      <c r="BG57" s="22">
        <f>Invoer!P$6</f>
        <v>1</v>
      </c>
      <c r="BI57" s="8">
        <f>Invoer!B$5</f>
        <v>0.75</v>
      </c>
      <c r="BJ57" s="63">
        <f>G57*$F57*$BI57*Invoer!E$10</f>
        <v>0</v>
      </c>
      <c r="BK57" s="63">
        <f>H57*$F57*$BI57*Invoer!F$10</f>
        <v>0</v>
      </c>
      <c r="BL57" s="63">
        <f>I57*$F57*$BI57*Invoer!G$10</f>
        <v>0</v>
      </c>
      <c r="BM57" s="63">
        <f>J57*$F57*$BI57*Invoer!H$10</f>
        <v>0</v>
      </c>
      <c r="BN57" s="63">
        <f>K57*$F57*$BI57*Invoer!I$10</f>
        <v>0</v>
      </c>
      <c r="BO57" s="63">
        <f>L57*$F57*$BI57*Invoer!J$10</f>
        <v>0</v>
      </c>
      <c r="BP57" s="63">
        <f>M57*$F57*$BI57*Invoer!K$10</f>
        <v>0</v>
      </c>
      <c r="BQ57" s="63">
        <f>N57*$F57*$BI57*Invoer!L$10</f>
        <v>0</v>
      </c>
      <c r="BR57" s="63">
        <f>O57*$F57*$BI57*Invoer!M$10</f>
        <v>0</v>
      </c>
      <c r="BS57" s="63">
        <f>P57*$F57*$BI57*Invoer!N$10</f>
        <v>0</v>
      </c>
      <c r="BT57" s="63">
        <f>Q57*$F57*$BI57*Invoer!O$10</f>
        <v>0</v>
      </c>
      <c r="BU57" s="63">
        <f>R57*$F57*$BI57*Invoer!P$10</f>
        <v>0</v>
      </c>
      <c r="BW57" s="7">
        <f>((BJ57*AV57)*(T57*Invoer!E$7))+BJ57*(100%-AV57)*AI57</f>
        <v>0</v>
      </c>
      <c r="BX57" s="7">
        <f>((BK57*AW57)*(U57*Invoer!F$7))+BK57*(100%-AW57)*AJ57</f>
        <v>0</v>
      </c>
      <c r="BY57" s="7">
        <f>((BL57*AX57)*(V57*Invoer!G$7))+BL57*(100%-AX57)*AK57</f>
        <v>0</v>
      </c>
      <c r="BZ57" s="7">
        <f>((BM57*AY57)*(W57*Invoer!H$7))+BM57*(100%-AY57)*AL57</f>
        <v>0</v>
      </c>
      <c r="CA57" s="7">
        <f>((BN57*AZ57)*(X57*Invoer!I$7))+BN57*(100%-AZ57)*AM57</f>
        <v>0</v>
      </c>
      <c r="CB57" s="7">
        <f>((BO57*BA57)*(Y57*Invoer!J$7))+BO57*(100%-BA57)*AN57</f>
        <v>0</v>
      </c>
      <c r="CC57" s="7">
        <f>((BP57*BB57)*(Z57*Invoer!K$7))+BP57*(100%-BB57)*AO57</f>
        <v>0</v>
      </c>
      <c r="CD57" s="7">
        <f>((BQ57*BC57)*(AA57*Invoer!L$7))+BQ57*(100%-BC57)*AP57</f>
        <v>0</v>
      </c>
      <c r="CE57" s="7">
        <f>((BR57*BD57)*(AB57*Invoer!M$7))+BR57*(100%-BD57)*AQ57</f>
        <v>0</v>
      </c>
      <c r="CF57" s="7">
        <f>((BS57*BE57)*(AC57*Invoer!N$7))+BS57*(100%-BE57)*AR57</f>
        <v>0</v>
      </c>
      <c r="CG57" s="7">
        <f>((BT57*BF57)*(AD57*Invoer!O$7))+BT57*(100%-BF57)*AS57</f>
        <v>0</v>
      </c>
      <c r="CH57" s="7">
        <f>((BU57*BG57)*(AE57*Invoer!P$7))+BU57*(100%-BG57)*AT57</f>
        <v>0</v>
      </c>
      <c r="CJ57" s="145">
        <f t="shared" si="17"/>
        <v>0</v>
      </c>
      <c r="CK57" s="145">
        <f t="shared" si="18"/>
        <v>0</v>
      </c>
      <c r="CL57" s="145">
        <f t="shared" si="4"/>
        <v>0</v>
      </c>
      <c r="CM57" s="145">
        <f t="shared" si="5"/>
        <v>0</v>
      </c>
      <c r="CN57" s="145">
        <f t="shared" si="6"/>
        <v>0</v>
      </c>
      <c r="CO57" s="145">
        <f t="shared" si="7"/>
        <v>0</v>
      </c>
      <c r="CP57" s="145">
        <f t="shared" si="8"/>
        <v>0</v>
      </c>
      <c r="CQ57" s="145">
        <f t="shared" si="9"/>
        <v>0</v>
      </c>
      <c r="CR57" s="145">
        <f t="shared" si="10"/>
        <v>0</v>
      </c>
      <c r="CS57" s="145">
        <f t="shared" si="11"/>
        <v>0</v>
      </c>
      <c r="CT57" s="145">
        <f t="shared" si="12"/>
        <v>0</v>
      </c>
      <c r="CU57" s="145">
        <f t="shared" si="13"/>
        <v>0</v>
      </c>
    </row>
    <row r="58" spans="1:99">
      <c r="A58" s="241" t="s">
        <v>143</v>
      </c>
      <c r="B58" s="242" t="s">
        <v>605</v>
      </c>
      <c r="C58" s="243" t="s">
        <v>144</v>
      </c>
      <c r="D58" s="244" t="s">
        <v>122</v>
      </c>
      <c r="E58" s="148" t="s">
        <v>643</v>
      </c>
      <c r="F58" s="206">
        <v>0</v>
      </c>
      <c r="G58" s="207">
        <v>0</v>
      </c>
      <c r="H58" s="207">
        <v>0</v>
      </c>
      <c r="I58" s="207">
        <v>0</v>
      </c>
      <c r="J58" s="207">
        <v>0</v>
      </c>
      <c r="K58" s="207">
        <v>0</v>
      </c>
      <c r="L58" s="207">
        <v>0</v>
      </c>
      <c r="M58" s="207">
        <v>0</v>
      </c>
      <c r="N58" s="207">
        <v>0</v>
      </c>
      <c r="O58" s="207">
        <v>0</v>
      </c>
      <c r="P58" s="207">
        <v>0</v>
      </c>
      <c r="Q58" s="207">
        <v>0</v>
      </c>
      <c r="R58" s="207">
        <v>0</v>
      </c>
      <c r="S58" s="210"/>
      <c r="T58" s="209">
        <v>20</v>
      </c>
      <c r="U58" s="136">
        <f t="shared" si="20"/>
        <v>20</v>
      </c>
      <c r="V58" s="136">
        <f t="shared" si="20"/>
        <v>20</v>
      </c>
      <c r="W58" s="136">
        <f t="shared" si="20"/>
        <v>20</v>
      </c>
      <c r="X58" s="136">
        <f t="shared" si="20"/>
        <v>20</v>
      </c>
      <c r="Y58" s="136">
        <f t="shared" si="20"/>
        <v>20</v>
      </c>
      <c r="Z58" s="136">
        <f t="shared" si="20"/>
        <v>20</v>
      </c>
      <c r="AA58" s="136">
        <f t="shared" si="20"/>
        <v>20</v>
      </c>
      <c r="AB58" s="136">
        <f t="shared" si="20"/>
        <v>20</v>
      </c>
      <c r="AC58" s="136">
        <f t="shared" si="20"/>
        <v>20</v>
      </c>
      <c r="AD58" s="136">
        <f t="shared" si="20"/>
        <v>20</v>
      </c>
      <c r="AE58" s="136">
        <f t="shared" si="20"/>
        <v>20</v>
      </c>
      <c r="AF58" s="139"/>
      <c r="AG58" s="138">
        <v>4</v>
      </c>
      <c r="AI58" s="23">
        <f>T58*Invoer!E$8</f>
        <v>12</v>
      </c>
      <c r="AJ58" s="23">
        <f>U58*Invoer!F$8</f>
        <v>12</v>
      </c>
      <c r="AK58" s="23">
        <f>V58*Invoer!G$8</f>
        <v>12</v>
      </c>
      <c r="AL58" s="23">
        <f>W58*Invoer!H$8</f>
        <v>12</v>
      </c>
      <c r="AM58" s="23">
        <f>X58*Invoer!I$8</f>
        <v>12</v>
      </c>
      <c r="AN58" s="23">
        <f>Y58*Invoer!J$8</f>
        <v>12</v>
      </c>
      <c r="AO58" s="23">
        <f>Z58*Invoer!K$8</f>
        <v>12</v>
      </c>
      <c r="AP58" s="23">
        <f>AA58*Invoer!L$8</f>
        <v>12</v>
      </c>
      <c r="AQ58" s="23">
        <f>AB58*Invoer!M$8</f>
        <v>12</v>
      </c>
      <c r="AR58" s="23">
        <f>AC58*Invoer!N$8</f>
        <v>12</v>
      </c>
      <c r="AS58" s="23">
        <f>AD58*Invoer!O$8</f>
        <v>12</v>
      </c>
      <c r="AT58" s="23">
        <f>AE58*Invoer!P$8</f>
        <v>12</v>
      </c>
      <c r="AV58" s="22">
        <f>Invoer!E$6</f>
        <v>1</v>
      </c>
      <c r="AW58" s="22">
        <f>Invoer!F$6</f>
        <v>1</v>
      </c>
      <c r="AX58" s="22">
        <f>Invoer!G$6</f>
        <v>1</v>
      </c>
      <c r="AY58" s="22">
        <f>Invoer!H$6</f>
        <v>1</v>
      </c>
      <c r="AZ58" s="22">
        <f>Invoer!I$6</f>
        <v>1</v>
      </c>
      <c r="BA58" s="22">
        <f>Invoer!J$6</f>
        <v>1</v>
      </c>
      <c r="BB58" s="22">
        <f>Invoer!K$6</f>
        <v>1</v>
      </c>
      <c r="BC58" s="22">
        <f>Invoer!L$6</f>
        <v>1</v>
      </c>
      <c r="BD58" s="22">
        <f>Invoer!M$6</f>
        <v>1</v>
      </c>
      <c r="BE58" s="22">
        <f>Invoer!N$6</f>
        <v>1</v>
      </c>
      <c r="BF58" s="22">
        <f>Invoer!O$6</f>
        <v>1</v>
      </c>
      <c r="BG58" s="22">
        <f>Invoer!P$6</f>
        <v>1</v>
      </c>
      <c r="BI58" s="8">
        <f>Invoer!B$5</f>
        <v>0.75</v>
      </c>
      <c r="BJ58" s="63">
        <f>G58*$F58*$BI58*Invoer!E$10</f>
        <v>0</v>
      </c>
      <c r="BK58" s="63">
        <f>H58*$F58*$BI58*Invoer!F$10</f>
        <v>0</v>
      </c>
      <c r="BL58" s="63">
        <f>I58*$F58*$BI58*Invoer!G$10</f>
        <v>0</v>
      </c>
      <c r="BM58" s="63">
        <f>J58*$F58*$BI58*Invoer!H$10</f>
        <v>0</v>
      </c>
      <c r="BN58" s="63">
        <f>K58*$F58*$BI58*Invoer!I$10</f>
        <v>0</v>
      </c>
      <c r="BO58" s="63">
        <f>L58*$F58*$BI58*Invoer!J$10</f>
        <v>0</v>
      </c>
      <c r="BP58" s="63">
        <f>M58*$F58*$BI58*Invoer!K$10</f>
        <v>0</v>
      </c>
      <c r="BQ58" s="63">
        <f>N58*$F58*$BI58*Invoer!L$10</f>
        <v>0</v>
      </c>
      <c r="BR58" s="63">
        <f>O58*$F58*$BI58*Invoer!M$10</f>
        <v>0</v>
      </c>
      <c r="BS58" s="63">
        <f>P58*$F58*$BI58*Invoer!N$10</f>
        <v>0</v>
      </c>
      <c r="BT58" s="63">
        <f>Q58*$F58*$BI58*Invoer!O$10</f>
        <v>0</v>
      </c>
      <c r="BU58" s="63">
        <f>R58*$F58*$BI58*Invoer!P$10</f>
        <v>0</v>
      </c>
      <c r="BW58" s="7">
        <f>((BJ58*AV58)*(T58*Invoer!E$7))+BJ58*(100%-AV58)*AI58</f>
        <v>0</v>
      </c>
      <c r="BX58" s="7">
        <f>((BK58*AW58)*(U58*Invoer!F$7))+BK58*(100%-AW58)*AJ58</f>
        <v>0</v>
      </c>
      <c r="BY58" s="7">
        <f>((BL58*AX58)*(V58*Invoer!G$7))+BL58*(100%-AX58)*AK58</f>
        <v>0</v>
      </c>
      <c r="BZ58" s="7">
        <f>((BM58*AY58)*(W58*Invoer!H$7))+BM58*(100%-AY58)*AL58</f>
        <v>0</v>
      </c>
      <c r="CA58" s="7">
        <f>((BN58*AZ58)*(X58*Invoer!I$7))+BN58*(100%-AZ58)*AM58</f>
        <v>0</v>
      </c>
      <c r="CB58" s="7">
        <f>((BO58*BA58)*(Y58*Invoer!J$7))+BO58*(100%-BA58)*AN58</f>
        <v>0</v>
      </c>
      <c r="CC58" s="7">
        <f>((BP58*BB58)*(Z58*Invoer!K$7))+BP58*(100%-BB58)*AO58</f>
        <v>0</v>
      </c>
      <c r="CD58" s="7">
        <f>((BQ58*BC58)*(AA58*Invoer!L$7))+BQ58*(100%-BC58)*AP58</f>
        <v>0</v>
      </c>
      <c r="CE58" s="7">
        <f>((BR58*BD58)*(AB58*Invoer!M$7))+BR58*(100%-BD58)*AQ58</f>
        <v>0</v>
      </c>
      <c r="CF58" s="7">
        <f>((BS58*BE58)*(AC58*Invoer!N$7))+BS58*(100%-BE58)*AR58</f>
        <v>0</v>
      </c>
      <c r="CG58" s="7">
        <f>((BT58*BF58)*(AD58*Invoer!O$7))+BT58*(100%-BF58)*AS58</f>
        <v>0</v>
      </c>
      <c r="CH58" s="7">
        <f>((BU58*BG58)*(AE58*Invoer!P$7))+BU58*(100%-BG58)*AT58</f>
        <v>0</v>
      </c>
      <c r="CJ58" s="145">
        <f t="shared" si="17"/>
        <v>0</v>
      </c>
      <c r="CK58" s="145">
        <f t="shared" si="18"/>
        <v>0</v>
      </c>
      <c r="CL58" s="145">
        <f t="shared" si="4"/>
        <v>0</v>
      </c>
      <c r="CM58" s="145">
        <f t="shared" si="5"/>
        <v>0</v>
      </c>
      <c r="CN58" s="145">
        <f t="shared" si="6"/>
        <v>0</v>
      </c>
      <c r="CO58" s="145">
        <f t="shared" si="7"/>
        <v>0</v>
      </c>
      <c r="CP58" s="145">
        <f t="shared" si="8"/>
        <v>0</v>
      </c>
      <c r="CQ58" s="145">
        <f t="shared" si="9"/>
        <v>0</v>
      </c>
      <c r="CR58" s="145">
        <f t="shared" si="10"/>
        <v>0</v>
      </c>
      <c r="CS58" s="145">
        <f t="shared" si="11"/>
        <v>0</v>
      </c>
      <c r="CT58" s="145">
        <f t="shared" si="12"/>
        <v>0</v>
      </c>
      <c r="CU58" s="145">
        <f t="shared" si="13"/>
        <v>0</v>
      </c>
    </row>
    <row r="59" spans="1:99">
      <c r="A59" s="241" t="s">
        <v>145</v>
      </c>
      <c r="B59" s="242" t="s">
        <v>146</v>
      </c>
      <c r="C59" s="243" t="s">
        <v>147</v>
      </c>
      <c r="D59" s="244" t="s">
        <v>122</v>
      </c>
      <c r="E59" s="148" t="s">
        <v>643</v>
      </c>
      <c r="F59" s="206">
        <v>0</v>
      </c>
      <c r="G59" s="207">
        <v>0</v>
      </c>
      <c r="H59" s="207">
        <v>0</v>
      </c>
      <c r="I59" s="207">
        <v>0</v>
      </c>
      <c r="J59" s="207">
        <v>0</v>
      </c>
      <c r="K59" s="207">
        <v>0</v>
      </c>
      <c r="L59" s="207">
        <v>0</v>
      </c>
      <c r="M59" s="207">
        <v>0</v>
      </c>
      <c r="N59" s="207">
        <v>0</v>
      </c>
      <c r="O59" s="207">
        <v>1</v>
      </c>
      <c r="P59" s="207">
        <v>3</v>
      </c>
      <c r="Q59" s="207">
        <v>8.1999999999999993</v>
      </c>
      <c r="R59" s="207">
        <v>13</v>
      </c>
      <c r="S59" s="210"/>
      <c r="T59" s="209">
        <v>6.8248950000000006</v>
      </c>
      <c r="U59" s="136">
        <f t="shared" si="20"/>
        <v>6.8248950000000006</v>
      </c>
      <c r="V59" s="136">
        <f t="shared" si="20"/>
        <v>6.8248950000000006</v>
      </c>
      <c r="W59" s="136">
        <f t="shared" si="20"/>
        <v>6.8248950000000006</v>
      </c>
      <c r="X59" s="136">
        <f t="shared" si="20"/>
        <v>6.8248950000000006</v>
      </c>
      <c r="Y59" s="136">
        <f t="shared" si="20"/>
        <v>6.8248950000000006</v>
      </c>
      <c r="Z59" s="136">
        <f t="shared" si="20"/>
        <v>6.8248950000000006</v>
      </c>
      <c r="AA59" s="136">
        <f t="shared" si="20"/>
        <v>6.8248950000000006</v>
      </c>
      <c r="AB59" s="136">
        <f t="shared" si="20"/>
        <v>6.8248950000000006</v>
      </c>
      <c r="AC59" s="136">
        <f t="shared" si="20"/>
        <v>6.8248950000000006</v>
      </c>
      <c r="AD59" s="136">
        <f t="shared" si="20"/>
        <v>6.8248950000000006</v>
      </c>
      <c r="AE59" s="136">
        <f t="shared" si="20"/>
        <v>6.8248950000000006</v>
      </c>
      <c r="AF59" s="139"/>
      <c r="AG59" s="138">
        <v>4</v>
      </c>
      <c r="AI59" s="23">
        <f>T59*Invoer!E$8</f>
        <v>4.0949369999999998</v>
      </c>
      <c r="AJ59" s="23">
        <f>U59*Invoer!F$8</f>
        <v>4.0949369999999998</v>
      </c>
      <c r="AK59" s="23">
        <f>V59*Invoer!G$8</f>
        <v>4.0949369999999998</v>
      </c>
      <c r="AL59" s="23">
        <f>W59*Invoer!H$8</f>
        <v>4.0949369999999998</v>
      </c>
      <c r="AM59" s="23">
        <f>X59*Invoer!I$8</f>
        <v>4.0949369999999998</v>
      </c>
      <c r="AN59" s="23">
        <f>Y59*Invoer!J$8</f>
        <v>4.0949369999999998</v>
      </c>
      <c r="AO59" s="23">
        <f>Z59*Invoer!K$8</f>
        <v>4.0949369999999998</v>
      </c>
      <c r="AP59" s="23">
        <f>AA59*Invoer!L$8</f>
        <v>4.0949369999999998</v>
      </c>
      <c r="AQ59" s="23">
        <f>AB59*Invoer!M$8</f>
        <v>4.0949369999999998</v>
      </c>
      <c r="AR59" s="23">
        <f>AC59*Invoer!N$8</f>
        <v>4.0949369999999998</v>
      </c>
      <c r="AS59" s="23">
        <f>AD59*Invoer!O$8</f>
        <v>4.0949369999999998</v>
      </c>
      <c r="AT59" s="23">
        <f>AE59*Invoer!P$8</f>
        <v>4.0949369999999998</v>
      </c>
      <c r="AV59" s="22">
        <f>Invoer!E$6</f>
        <v>1</v>
      </c>
      <c r="AW59" s="22">
        <f>Invoer!F$6</f>
        <v>1</v>
      </c>
      <c r="AX59" s="22">
        <f>Invoer!G$6</f>
        <v>1</v>
      </c>
      <c r="AY59" s="22">
        <f>Invoer!H$6</f>
        <v>1</v>
      </c>
      <c r="AZ59" s="22">
        <f>Invoer!I$6</f>
        <v>1</v>
      </c>
      <c r="BA59" s="22">
        <f>Invoer!J$6</f>
        <v>1</v>
      </c>
      <c r="BB59" s="22">
        <f>Invoer!K$6</f>
        <v>1</v>
      </c>
      <c r="BC59" s="22">
        <f>Invoer!L$6</f>
        <v>1</v>
      </c>
      <c r="BD59" s="22">
        <f>Invoer!M$6</f>
        <v>1</v>
      </c>
      <c r="BE59" s="22">
        <f>Invoer!N$6</f>
        <v>1</v>
      </c>
      <c r="BF59" s="22">
        <f>Invoer!O$6</f>
        <v>1</v>
      </c>
      <c r="BG59" s="22">
        <f>Invoer!P$6</f>
        <v>1</v>
      </c>
      <c r="BI59" s="8">
        <f>Invoer!B$5</f>
        <v>0.75</v>
      </c>
      <c r="BJ59" s="63">
        <f>G59*$F59*$BI59*Invoer!E$10</f>
        <v>0</v>
      </c>
      <c r="BK59" s="63">
        <f>H59*$F59*$BI59*Invoer!F$10</f>
        <v>0</v>
      </c>
      <c r="BL59" s="63">
        <f>I59*$F59*$BI59*Invoer!G$10</f>
        <v>0</v>
      </c>
      <c r="BM59" s="63">
        <f>J59*$F59*$BI59*Invoer!H$10</f>
        <v>0</v>
      </c>
      <c r="BN59" s="63">
        <f>K59*$F59*$BI59*Invoer!I$10</f>
        <v>0</v>
      </c>
      <c r="BO59" s="63">
        <f>L59*$F59*$BI59*Invoer!J$10</f>
        <v>0</v>
      </c>
      <c r="BP59" s="63">
        <f>M59*$F59*$BI59*Invoer!K$10</f>
        <v>0</v>
      </c>
      <c r="BQ59" s="63">
        <f>N59*$F59*$BI59*Invoer!L$10</f>
        <v>0</v>
      </c>
      <c r="BR59" s="63">
        <f>O59*$F59*$BI59*Invoer!M$10</f>
        <v>0</v>
      </c>
      <c r="BS59" s="63">
        <f>P59*$F59*$BI59*Invoer!N$10</f>
        <v>0</v>
      </c>
      <c r="BT59" s="63">
        <f>Q59*$F59*$BI59*Invoer!O$10</f>
        <v>0</v>
      </c>
      <c r="BU59" s="63">
        <f>R59*$F59*$BI59*Invoer!P$10</f>
        <v>0</v>
      </c>
      <c r="BW59" s="7">
        <f>((BJ59*AV59)*(T59*Invoer!E$7))+BJ59*(100%-AV59)*AI59</f>
        <v>0</v>
      </c>
      <c r="BX59" s="7">
        <f>((BK59*AW59)*(U59*Invoer!F$7))+BK59*(100%-AW59)*AJ59</f>
        <v>0</v>
      </c>
      <c r="BY59" s="7">
        <f>((BL59*AX59)*(V59*Invoer!G$7))+BL59*(100%-AX59)*AK59</f>
        <v>0</v>
      </c>
      <c r="BZ59" s="7">
        <f>((BM59*AY59)*(W59*Invoer!H$7))+BM59*(100%-AY59)*AL59</f>
        <v>0</v>
      </c>
      <c r="CA59" s="7">
        <f>((BN59*AZ59)*(X59*Invoer!I$7))+BN59*(100%-AZ59)*AM59</f>
        <v>0</v>
      </c>
      <c r="CB59" s="7">
        <f>((BO59*BA59)*(Y59*Invoer!J$7))+BO59*(100%-BA59)*AN59</f>
        <v>0</v>
      </c>
      <c r="CC59" s="7">
        <f>((BP59*BB59)*(Z59*Invoer!K$7))+BP59*(100%-BB59)*AO59</f>
        <v>0</v>
      </c>
      <c r="CD59" s="7">
        <f>((BQ59*BC59)*(AA59*Invoer!L$7))+BQ59*(100%-BC59)*AP59</f>
        <v>0</v>
      </c>
      <c r="CE59" s="7">
        <f>((BR59*BD59)*(AB59*Invoer!M$7))+BR59*(100%-BD59)*AQ59</f>
        <v>0</v>
      </c>
      <c r="CF59" s="7">
        <f>((BS59*BE59)*(AC59*Invoer!N$7))+BS59*(100%-BE59)*AR59</f>
        <v>0</v>
      </c>
      <c r="CG59" s="7">
        <f>((BT59*BF59)*(AD59*Invoer!O$7))+BT59*(100%-BF59)*AS59</f>
        <v>0</v>
      </c>
      <c r="CH59" s="7">
        <f>((BU59*BG59)*(AE59*Invoer!P$7))+BU59*(100%-BG59)*AT59</f>
        <v>0</v>
      </c>
      <c r="CJ59" s="145">
        <f t="shared" si="17"/>
        <v>0</v>
      </c>
      <c r="CK59" s="145">
        <f t="shared" si="18"/>
        <v>0</v>
      </c>
      <c r="CL59" s="145">
        <f t="shared" si="4"/>
        <v>0</v>
      </c>
      <c r="CM59" s="145">
        <f t="shared" si="5"/>
        <v>0</v>
      </c>
      <c r="CN59" s="145">
        <f t="shared" si="6"/>
        <v>0</v>
      </c>
      <c r="CO59" s="145">
        <f t="shared" si="7"/>
        <v>0</v>
      </c>
      <c r="CP59" s="145">
        <f t="shared" si="8"/>
        <v>0</v>
      </c>
      <c r="CQ59" s="145">
        <f t="shared" si="9"/>
        <v>0</v>
      </c>
      <c r="CR59" s="145">
        <f t="shared" si="10"/>
        <v>0</v>
      </c>
      <c r="CS59" s="145">
        <f t="shared" si="11"/>
        <v>0</v>
      </c>
      <c r="CT59" s="145">
        <f t="shared" si="12"/>
        <v>0</v>
      </c>
      <c r="CU59" s="145">
        <f t="shared" si="13"/>
        <v>0</v>
      </c>
    </row>
    <row r="60" spans="1:99">
      <c r="A60" s="255" t="s">
        <v>399</v>
      </c>
      <c r="B60" s="248"/>
      <c r="C60" s="246" t="s">
        <v>483</v>
      </c>
      <c r="D60" s="244" t="s">
        <v>122</v>
      </c>
      <c r="E60" s="148" t="s">
        <v>643</v>
      </c>
      <c r="F60" s="206">
        <v>0</v>
      </c>
      <c r="G60" s="207">
        <v>0</v>
      </c>
      <c r="H60" s="207">
        <v>0.5</v>
      </c>
      <c r="I60" s="207">
        <v>0.5</v>
      </c>
      <c r="J60" s="207">
        <v>0.5</v>
      </c>
      <c r="K60" s="207">
        <v>0.5</v>
      </c>
      <c r="L60" s="207">
        <v>0.5</v>
      </c>
      <c r="M60" s="207">
        <v>0.5</v>
      </c>
      <c r="N60" s="207">
        <v>0.5</v>
      </c>
      <c r="O60" s="207">
        <v>0.5</v>
      </c>
      <c r="P60" s="207">
        <v>0.5</v>
      </c>
      <c r="Q60" s="207">
        <v>0.5</v>
      </c>
      <c r="R60" s="207">
        <v>0.5</v>
      </c>
      <c r="S60" s="210"/>
      <c r="T60" s="209">
        <v>1.1391930000000001</v>
      </c>
      <c r="U60" s="136">
        <f t="shared" si="20"/>
        <v>1.1391930000000001</v>
      </c>
      <c r="V60" s="136">
        <f t="shared" si="20"/>
        <v>1.1391930000000001</v>
      </c>
      <c r="W60" s="136">
        <f t="shared" si="20"/>
        <v>1.1391930000000001</v>
      </c>
      <c r="X60" s="136">
        <f t="shared" si="20"/>
        <v>1.1391930000000001</v>
      </c>
      <c r="Y60" s="136">
        <f t="shared" si="20"/>
        <v>1.1391930000000001</v>
      </c>
      <c r="Z60" s="136">
        <f t="shared" si="20"/>
        <v>1.1391930000000001</v>
      </c>
      <c r="AA60" s="136">
        <f t="shared" si="20"/>
        <v>1.1391930000000001</v>
      </c>
      <c r="AB60" s="136">
        <f t="shared" si="20"/>
        <v>1.1391930000000001</v>
      </c>
      <c r="AC60" s="136">
        <f t="shared" si="20"/>
        <v>1.1391930000000001</v>
      </c>
      <c r="AD60" s="136">
        <f t="shared" si="20"/>
        <v>1.1391930000000001</v>
      </c>
      <c r="AE60" s="136">
        <f t="shared" si="20"/>
        <v>1.1391930000000001</v>
      </c>
      <c r="AF60" s="139"/>
      <c r="AG60" s="138">
        <v>4</v>
      </c>
      <c r="AI60" s="23">
        <f>T60*Invoer!E$8</f>
        <v>0.68351580000000001</v>
      </c>
      <c r="AJ60" s="23">
        <f>U60*Invoer!F$8</f>
        <v>0.68351580000000001</v>
      </c>
      <c r="AK60" s="23">
        <f>V60*Invoer!G$8</f>
        <v>0.68351580000000001</v>
      </c>
      <c r="AL60" s="23">
        <f>W60*Invoer!H$8</f>
        <v>0.68351580000000001</v>
      </c>
      <c r="AM60" s="23">
        <f>X60*Invoer!I$8</f>
        <v>0.68351580000000001</v>
      </c>
      <c r="AN60" s="23">
        <f>Y60*Invoer!J$8</f>
        <v>0.68351580000000001</v>
      </c>
      <c r="AO60" s="23">
        <f>Z60*Invoer!K$8</f>
        <v>0.68351580000000001</v>
      </c>
      <c r="AP60" s="23">
        <f>AA60*Invoer!L$8</f>
        <v>0.68351580000000001</v>
      </c>
      <c r="AQ60" s="23">
        <f>AB60*Invoer!M$8</f>
        <v>0.68351580000000001</v>
      </c>
      <c r="AR60" s="23">
        <f>AC60*Invoer!N$8</f>
        <v>0.68351580000000001</v>
      </c>
      <c r="AS60" s="23">
        <f>AD60*Invoer!O$8</f>
        <v>0.68351580000000001</v>
      </c>
      <c r="AT60" s="23">
        <f>AE60*Invoer!P$8</f>
        <v>0.68351580000000001</v>
      </c>
      <c r="AV60" s="22">
        <f>Invoer!E$6</f>
        <v>1</v>
      </c>
      <c r="AW60" s="22">
        <f>Invoer!F$6</f>
        <v>1</v>
      </c>
      <c r="AX60" s="22">
        <f>Invoer!G$6</f>
        <v>1</v>
      </c>
      <c r="AY60" s="22">
        <f>Invoer!H$6</f>
        <v>1</v>
      </c>
      <c r="AZ60" s="22">
        <f>Invoer!I$6</f>
        <v>1</v>
      </c>
      <c r="BA60" s="22">
        <f>Invoer!J$6</f>
        <v>1</v>
      </c>
      <c r="BB60" s="22">
        <f>Invoer!K$6</f>
        <v>1</v>
      </c>
      <c r="BC60" s="22">
        <f>Invoer!L$6</f>
        <v>1</v>
      </c>
      <c r="BD60" s="22">
        <f>Invoer!M$6</f>
        <v>1</v>
      </c>
      <c r="BE60" s="22">
        <f>Invoer!N$6</f>
        <v>1</v>
      </c>
      <c r="BF60" s="22">
        <f>Invoer!O$6</f>
        <v>1</v>
      </c>
      <c r="BG60" s="22">
        <f>Invoer!P$6</f>
        <v>1</v>
      </c>
      <c r="BI60" s="8">
        <f>Invoer!B$5</f>
        <v>0.75</v>
      </c>
      <c r="BJ60" s="63">
        <f>G60*$F60*$BI60*Invoer!E$10</f>
        <v>0</v>
      </c>
      <c r="BK60" s="63">
        <f>H60*$F60*$BI60*Invoer!F$10</f>
        <v>0</v>
      </c>
      <c r="BL60" s="63">
        <f>I60*$F60*$BI60*Invoer!G$10</f>
        <v>0</v>
      </c>
      <c r="BM60" s="63">
        <f>J60*$F60*$BI60*Invoer!H$10</f>
        <v>0</v>
      </c>
      <c r="BN60" s="63">
        <f>K60*$F60*$BI60*Invoer!I$10</f>
        <v>0</v>
      </c>
      <c r="BO60" s="63">
        <f>L60*$F60*$BI60*Invoer!J$10</f>
        <v>0</v>
      </c>
      <c r="BP60" s="63">
        <f>M60*$F60*$BI60*Invoer!K$10</f>
        <v>0</v>
      </c>
      <c r="BQ60" s="63">
        <f>N60*$F60*$BI60*Invoer!L$10</f>
        <v>0</v>
      </c>
      <c r="BR60" s="63">
        <f>O60*$F60*$BI60*Invoer!M$10</f>
        <v>0</v>
      </c>
      <c r="BS60" s="63">
        <f>P60*$F60*$BI60*Invoer!N$10</f>
        <v>0</v>
      </c>
      <c r="BT60" s="63">
        <f>Q60*$F60*$BI60*Invoer!O$10</f>
        <v>0</v>
      </c>
      <c r="BU60" s="63">
        <f>R60*$F60*$BI60*Invoer!P$10</f>
        <v>0</v>
      </c>
      <c r="BW60" s="7">
        <f>((BJ60*AV60)*(T60*Invoer!E$7))+BJ60*(100%-AV60)*AI60</f>
        <v>0</v>
      </c>
      <c r="BX60" s="7">
        <f>((BK60*AW60)*(U60*Invoer!F$7))+BK60*(100%-AW60)*AJ60</f>
        <v>0</v>
      </c>
      <c r="BY60" s="7">
        <f>((BL60*AX60)*(V60*Invoer!G$7))+BL60*(100%-AX60)*AK60</f>
        <v>0</v>
      </c>
      <c r="BZ60" s="7">
        <f>((BM60*AY60)*(W60*Invoer!H$7))+BM60*(100%-AY60)*AL60</f>
        <v>0</v>
      </c>
      <c r="CA60" s="7">
        <f>((BN60*AZ60)*(X60*Invoer!I$7))+BN60*(100%-AZ60)*AM60</f>
        <v>0</v>
      </c>
      <c r="CB60" s="7">
        <f>((BO60*BA60)*(Y60*Invoer!J$7))+BO60*(100%-BA60)*AN60</f>
        <v>0</v>
      </c>
      <c r="CC60" s="7">
        <f>((BP60*BB60)*(Z60*Invoer!K$7))+BP60*(100%-BB60)*AO60</f>
        <v>0</v>
      </c>
      <c r="CD60" s="7">
        <f>((BQ60*BC60)*(AA60*Invoer!L$7))+BQ60*(100%-BC60)*AP60</f>
        <v>0</v>
      </c>
      <c r="CE60" s="7">
        <f>((BR60*BD60)*(AB60*Invoer!M$7))+BR60*(100%-BD60)*AQ60</f>
        <v>0</v>
      </c>
      <c r="CF60" s="7">
        <f>((BS60*BE60)*(AC60*Invoer!N$7))+BS60*(100%-BE60)*AR60</f>
        <v>0</v>
      </c>
      <c r="CG60" s="7">
        <f>((BT60*BF60)*(AD60*Invoer!O$7))+BT60*(100%-BF60)*AS60</f>
        <v>0</v>
      </c>
      <c r="CH60" s="7">
        <f>((BU60*BG60)*(AE60*Invoer!P$7))+BU60*(100%-BG60)*AT60</f>
        <v>0</v>
      </c>
      <c r="CI60" s="7"/>
      <c r="CJ60" s="145">
        <f t="shared" si="17"/>
        <v>0</v>
      </c>
      <c r="CK60" s="145">
        <f t="shared" si="18"/>
        <v>0</v>
      </c>
      <c r="CL60" s="145">
        <f t="shared" si="4"/>
        <v>0</v>
      </c>
      <c r="CM60" s="145">
        <f t="shared" si="5"/>
        <v>0</v>
      </c>
      <c r="CN60" s="145">
        <f t="shared" si="6"/>
        <v>0</v>
      </c>
      <c r="CO60" s="145">
        <f t="shared" si="7"/>
        <v>0</v>
      </c>
      <c r="CP60" s="145">
        <f t="shared" si="8"/>
        <v>0</v>
      </c>
      <c r="CQ60" s="145">
        <f t="shared" si="9"/>
        <v>0</v>
      </c>
      <c r="CR60" s="145">
        <f t="shared" si="10"/>
        <v>0</v>
      </c>
      <c r="CS60" s="145">
        <f t="shared" si="11"/>
        <v>0</v>
      </c>
      <c r="CT60" s="145">
        <f t="shared" si="12"/>
        <v>0</v>
      </c>
      <c r="CU60" s="145">
        <f t="shared" si="13"/>
        <v>0</v>
      </c>
    </row>
    <row r="61" spans="1:99">
      <c r="A61" s="241" t="s">
        <v>148</v>
      </c>
      <c r="B61" s="242" t="s">
        <v>606</v>
      </c>
      <c r="C61" s="243" t="s">
        <v>149</v>
      </c>
      <c r="D61" s="244" t="s">
        <v>150</v>
      </c>
      <c r="E61" s="148" t="s">
        <v>643</v>
      </c>
      <c r="F61" s="206">
        <v>21</v>
      </c>
      <c r="G61" s="207">
        <v>0</v>
      </c>
      <c r="H61" s="207">
        <v>0</v>
      </c>
      <c r="I61" s="207">
        <v>0</v>
      </c>
      <c r="J61" s="207">
        <v>0</v>
      </c>
      <c r="K61" s="207">
        <v>0.2</v>
      </c>
      <c r="L61" s="207">
        <v>1</v>
      </c>
      <c r="M61" s="207">
        <v>2</v>
      </c>
      <c r="N61" s="207">
        <v>3</v>
      </c>
      <c r="O61" s="207">
        <v>4</v>
      </c>
      <c r="P61" s="207">
        <v>4</v>
      </c>
      <c r="Q61" s="207">
        <v>4</v>
      </c>
      <c r="R61" s="207">
        <v>4</v>
      </c>
      <c r="S61" s="210"/>
      <c r="T61" s="209">
        <v>8.7594705000000008</v>
      </c>
      <c r="U61" s="136">
        <f t="shared" si="20"/>
        <v>8.7594705000000008</v>
      </c>
      <c r="V61" s="136">
        <f t="shared" si="20"/>
        <v>8.7594705000000008</v>
      </c>
      <c r="W61" s="136">
        <f t="shared" si="20"/>
        <v>8.7594705000000008</v>
      </c>
      <c r="X61" s="136">
        <f t="shared" si="20"/>
        <v>8.7594705000000008</v>
      </c>
      <c r="Y61" s="136">
        <f t="shared" si="20"/>
        <v>8.7594705000000008</v>
      </c>
      <c r="Z61" s="136">
        <f t="shared" si="20"/>
        <v>8.7594705000000008</v>
      </c>
      <c r="AA61" s="136">
        <f t="shared" si="20"/>
        <v>8.7594705000000008</v>
      </c>
      <c r="AB61" s="136">
        <f t="shared" si="20"/>
        <v>8.7594705000000008</v>
      </c>
      <c r="AC61" s="136">
        <f t="shared" si="20"/>
        <v>8.7594705000000008</v>
      </c>
      <c r="AD61" s="136">
        <f t="shared" si="20"/>
        <v>8.7594705000000008</v>
      </c>
      <c r="AE61" s="136">
        <f t="shared" si="20"/>
        <v>8.7594705000000008</v>
      </c>
      <c r="AF61" s="139"/>
      <c r="AG61" s="138">
        <v>4</v>
      </c>
      <c r="AI61" s="23">
        <f>T61*Invoer!E$8</f>
        <v>5.2556823000000001</v>
      </c>
      <c r="AJ61" s="23">
        <f>U61*Invoer!F$8</f>
        <v>5.2556823000000001</v>
      </c>
      <c r="AK61" s="23">
        <f>V61*Invoer!G$8</f>
        <v>5.2556823000000001</v>
      </c>
      <c r="AL61" s="23">
        <f>W61*Invoer!H$8</f>
        <v>5.2556823000000001</v>
      </c>
      <c r="AM61" s="23">
        <f>X61*Invoer!I$8</f>
        <v>5.2556823000000001</v>
      </c>
      <c r="AN61" s="23">
        <f>Y61*Invoer!J$8</f>
        <v>5.2556823000000001</v>
      </c>
      <c r="AO61" s="23">
        <f>Z61*Invoer!K$8</f>
        <v>5.2556823000000001</v>
      </c>
      <c r="AP61" s="23">
        <f>AA61*Invoer!L$8</f>
        <v>5.2556823000000001</v>
      </c>
      <c r="AQ61" s="23">
        <f>AB61*Invoer!M$8</f>
        <v>5.2556823000000001</v>
      </c>
      <c r="AR61" s="23">
        <f>AC61*Invoer!N$8</f>
        <v>5.2556823000000001</v>
      </c>
      <c r="AS61" s="23">
        <f>AD61*Invoer!O$8</f>
        <v>5.2556823000000001</v>
      </c>
      <c r="AT61" s="23">
        <f>AE61*Invoer!P$8</f>
        <v>5.2556823000000001</v>
      </c>
      <c r="AV61" s="22">
        <f>Invoer!E$6</f>
        <v>1</v>
      </c>
      <c r="AW61" s="22">
        <f>Invoer!F$6</f>
        <v>1</v>
      </c>
      <c r="AX61" s="22">
        <f>Invoer!G$6</f>
        <v>1</v>
      </c>
      <c r="AY61" s="22">
        <f>Invoer!H$6</f>
        <v>1</v>
      </c>
      <c r="AZ61" s="22">
        <f>Invoer!I$6</f>
        <v>1</v>
      </c>
      <c r="BA61" s="22">
        <f>Invoer!J$6</f>
        <v>1</v>
      </c>
      <c r="BB61" s="22">
        <f>Invoer!K$6</f>
        <v>1</v>
      </c>
      <c r="BC61" s="22">
        <f>Invoer!L$6</f>
        <v>1</v>
      </c>
      <c r="BD61" s="22">
        <f>Invoer!M$6</f>
        <v>1</v>
      </c>
      <c r="BE61" s="22">
        <f>Invoer!N$6</f>
        <v>1</v>
      </c>
      <c r="BF61" s="22">
        <f>Invoer!O$6</f>
        <v>1</v>
      </c>
      <c r="BG61" s="22">
        <f>Invoer!P$6</f>
        <v>1</v>
      </c>
      <c r="BI61" s="8">
        <f>Invoer!B$5</f>
        <v>0.75</v>
      </c>
      <c r="BJ61" s="63">
        <f>G61*$F61*$BI61*Invoer!E$10</f>
        <v>0</v>
      </c>
      <c r="BK61" s="63">
        <f>H61*$F61*$BI61*Invoer!F$10</f>
        <v>0</v>
      </c>
      <c r="BL61" s="63">
        <f>I61*$F61*$BI61*Invoer!G$10</f>
        <v>0</v>
      </c>
      <c r="BM61" s="63">
        <f>J61*$F61*$BI61*Invoer!H$10</f>
        <v>0</v>
      </c>
      <c r="BN61" s="63">
        <f>K61*$F61*$BI61*Invoer!I$10</f>
        <v>3.1500000000000004</v>
      </c>
      <c r="BO61" s="63">
        <f>L61*$F61*$BI61*Invoer!J$10</f>
        <v>15.75</v>
      </c>
      <c r="BP61" s="63">
        <f>M61*$F61*$BI61*Invoer!K$10</f>
        <v>31.5</v>
      </c>
      <c r="BQ61" s="63">
        <f>N61*$F61*$BI61*Invoer!L$10</f>
        <v>47.25</v>
      </c>
      <c r="BR61" s="63">
        <f>O61*$F61*$BI61*Invoer!M$10</f>
        <v>63</v>
      </c>
      <c r="BS61" s="63">
        <f>P61*$F61*$BI61*Invoer!N$10</f>
        <v>63</v>
      </c>
      <c r="BT61" s="63">
        <f>Q61*$F61*$BI61*Invoer!O$10</f>
        <v>63</v>
      </c>
      <c r="BU61" s="63">
        <f>R61*$F61*$BI61*Invoer!P$10</f>
        <v>63</v>
      </c>
      <c r="BW61" s="7">
        <f>((BJ61*AV61)*(T61*Invoer!E$7))+BJ61*(100%-AV61)*AI61</f>
        <v>0</v>
      </c>
      <c r="BX61" s="7">
        <f>((BK61*AW61)*(U61*Invoer!F$7))+BK61*(100%-AW61)*AJ61</f>
        <v>0</v>
      </c>
      <c r="BY61" s="7">
        <f>((BL61*AX61)*(V61*Invoer!G$7))+BL61*(100%-AX61)*AK61</f>
        <v>0</v>
      </c>
      <c r="BZ61" s="7">
        <f>((BM61*AY61)*(W61*Invoer!H$7))+BM61*(100%-AY61)*AL61</f>
        <v>0</v>
      </c>
      <c r="CA61" s="7">
        <f>((BN61*AZ61)*(X61*Invoer!I$7))+BN61*(100%-AZ61)*AM61</f>
        <v>27.592332075000005</v>
      </c>
      <c r="CB61" s="7">
        <f>((BO61*BA61)*(Y61*Invoer!J$7))+BO61*(100%-BA61)*AN61</f>
        <v>137.96166037500001</v>
      </c>
      <c r="CC61" s="7">
        <f>((BP61*BB61)*(Z61*Invoer!K$7))+BP61*(100%-BB61)*AO61</f>
        <v>275.92332075000002</v>
      </c>
      <c r="CD61" s="7">
        <f>((BQ61*BC61)*(AA61*Invoer!L$7))+BQ61*(100%-BC61)*AP61</f>
        <v>413.88498112500002</v>
      </c>
      <c r="CE61" s="7">
        <f>((BR61*BD61)*(AB61*Invoer!M$7))+BR61*(100%-BD61)*AQ61</f>
        <v>551.84664150000003</v>
      </c>
      <c r="CF61" s="7">
        <f>((BS61*BE61)*(AC61*Invoer!N$7))+BS61*(100%-BE61)*AR61</f>
        <v>551.84664150000003</v>
      </c>
      <c r="CG61" s="7">
        <f>((BT61*BF61)*(AD61*Invoer!O$7))+BT61*(100%-BF61)*AS61</f>
        <v>551.84664150000003</v>
      </c>
      <c r="CH61" s="7">
        <f>((BU61*BG61)*(AE61*Invoer!P$7))+BU61*(100%-BG61)*AT61</f>
        <v>551.84664150000003</v>
      </c>
      <c r="CJ61" s="145">
        <f t="shared" si="17"/>
        <v>0</v>
      </c>
      <c r="CK61" s="145">
        <f t="shared" si="18"/>
        <v>0</v>
      </c>
      <c r="CL61" s="145">
        <f t="shared" si="4"/>
        <v>0</v>
      </c>
      <c r="CM61" s="145">
        <f t="shared" si="5"/>
        <v>0</v>
      </c>
      <c r="CN61" s="145">
        <f t="shared" si="6"/>
        <v>0.78750000000000009</v>
      </c>
      <c r="CO61" s="145">
        <f t="shared" si="7"/>
        <v>3.9375</v>
      </c>
      <c r="CP61" s="145">
        <f t="shared" si="8"/>
        <v>7.875</v>
      </c>
      <c r="CQ61" s="145">
        <f t="shared" si="9"/>
        <v>11.8125</v>
      </c>
      <c r="CR61" s="145">
        <f t="shared" si="10"/>
        <v>15.75</v>
      </c>
      <c r="CS61" s="145">
        <f t="shared" si="11"/>
        <v>15.75</v>
      </c>
      <c r="CT61" s="145">
        <f t="shared" si="12"/>
        <v>15.75</v>
      </c>
      <c r="CU61" s="145">
        <f t="shared" si="13"/>
        <v>15.75</v>
      </c>
    </row>
    <row r="62" spans="1:99" ht="29">
      <c r="A62" s="241" t="s">
        <v>151</v>
      </c>
      <c r="B62" s="242"/>
      <c r="C62" s="243" t="s">
        <v>152</v>
      </c>
      <c r="D62" s="244" t="s">
        <v>153</v>
      </c>
      <c r="E62" s="148" t="s">
        <v>643</v>
      </c>
      <c r="F62" s="206">
        <v>0</v>
      </c>
      <c r="G62" s="207">
        <v>0</v>
      </c>
      <c r="H62" s="207">
        <v>0</v>
      </c>
      <c r="I62" s="207">
        <v>0</v>
      </c>
      <c r="J62" s="207">
        <v>0</v>
      </c>
      <c r="K62" s="207">
        <v>0</v>
      </c>
      <c r="L62" s="207">
        <v>0</v>
      </c>
      <c r="M62" s="207">
        <v>0</v>
      </c>
      <c r="N62" s="207">
        <v>0</v>
      </c>
      <c r="O62" s="207">
        <v>0</v>
      </c>
      <c r="P62" s="207">
        <v>0</v>
      </c>
      <c r="Q62" s="207">
        <v>0</v>
      </c>
      <c r="R62" s="207">
        <v>0</v>
      </c>
      <c r="S62" s="210"/>
      <c r="T62" s="209">
        <v>0</v>
      </c>
      <c r="U62" s="136">
        <f t="shared" si="20"/>
        <v>0</v>
      </c>
      <c r="V62" s="136">
        <f t="shared" si="20"/>
        <v>0</v>
      </c>
      <c r="W62" s="136">
        <f t="shared" si="20"/>
        <v>0</v>
      </c>
      <c r="X62" s="136">
        <f t="shared" si="20"/>
        <v>0</v>
      </c>
      <c r="Y62" s="136">
        <f t="shared" si="20"/>
        <v>0</v>
      </c>
      <c r="Z62" s="136">
        <f t="shared" si="20"/>
        <v>0</v>
      </c>
      <c r="AA62" s="136">
        <f t="shared" si="20"/>
        <v>0</v>
      </c>
      <c r="AB62" s="136">
        <f t="shared" si="20"/>
        <v>0</v>
      </c>
      <c r="AC62" s="136">
        <f t="shared" si="20"/>
        <v>0</v>
      </c>
      <c r="AD62" s="136">
        <f t="shared" si="20"/>
        <v>0</v>
      </c>
      <c r="AE62" s="136">
        <f t="shared" si="20"/>
        <v>0</v>
      </c>
      <c r="AF62" s="139"/>
      <c r="AG62" s="138">
        <v>4</v>
      </c>
      <c r="AI62" s="23">
        <f>T62*Invoer!E$8</f>
        <v>0</v>
      </c>
      <c r="AJ62" s="23">
        <f>U62*Invoer!F$8</f>
        <v>0</v>
      </c>
      <c r="AK62" s="23">
        <f>V62*Invoer!G$8</f>
        <v>0</v>
      </c>
      <c r="AL62" s="23">
        <f>W62*Invoer!H$8</f>
        <v>0</v>
      </c>
      <c r="AM62" s="23">
        <f>X62*Invoer!I$8</f>
        <v>0</v>
      </c>
      <c r="AN62" s="23">
        <f>Y62*Invoer!J$8</f>
        <v>0</v>
      </c>
      <c r="AO62" s="23">
        <f>Z62*Invoer!K$8</f>
        <v>0</v>
      </c>
      <c r="AP62" s="23">
        <f>AA62*Invoer!L$8</f>
        <v>0</v>
      </c>
      <c r="AQ62" s="23">
        <f>AB62*Invoer!M$8</f>
        <v>0</v>
      </c>
      <c r="AR62" s="23">
        <f>AC62*Invoer!N$8</f>
        <v>0</v>
      </c>
      <c r="AS62" s="23">
        <f>AD62*Invoer!O$8</f>
        <v>0</v>
      </c>
      <c r="AT62" s="23">
        <f>AE62*Invoer!P$8</f>
        <v>0</v>
      </c>
      <c r="AV62" s="22">
        <f>Invoer!E$6</f>
        <v>1</v>
      </c>
      <c r="AW62" s="22">
        <f>Invoer!F$6</f>
        <v>1</v>
      </c>
      <c r="AX62" s="22">
        <f>Invoer!G$6</f>
        <v>1</v>
      </c>
      <c r="AY62" s="22">
        <f>Invoer!H$6</f>
        <v>1</v>
      </c>
      <c r="AZ62" s="22">
        <f>Invoer!I$6</f>
        <v>1</v>
      </c>
      <c r="BA62" s="22">
        <f>Invoer!J$6</f>
        <v>1</v>
      </c>
      <c r="BB62" s="22">
        <f>Invoer!K$6</f>
        <v>1</v>
      </c>
      <c r="BC62" s="22">
        <f>Invoer!L$6</f>
        <v>1</v>
      </c>
      <c r="BD62" s="22">
        <f>Invoer!M$6</f>
        <v>1</v>
      </c>
      <c r="BE62" s="22">
        <f>Invoer!N$6</f>
        <v>1</v>
      </c>
      <c r="BF62" s="22">
        <f>Invoer!O$6</f>
        <v>1</v>
      </c>
      <c r="BG62" s="22">
        <f>Invoer!P$6</f>
        <v>1</v>
      </c>
      <c r="BI62" s="8">
        <f>Invoer!B$5</f>
        <v>0.75</v>
      </c>
      <c r="BJ62" s="63">
        <f>G62*$F62*$BI62*Invoer!E$10</f>
        <v>0</v>
      </c>
      <c r="BK62" s="63">
        <f>H62*$F62*$BI62*Invoer!F$10</f>
        <v>0</v>
      </c>
      <c r="BL62" s="63">
        <f>I62*$F62*$BI62*Invoer!G$10</f>
        <v>0</v>
      </c>
      <c r="BM62" s="63">
        <f>J62*$F62*$BI62*Invoer!H$10</f>
        <v>0</v>
      </c>
      <c r="BN62" s="63">
        <f>K62*$F62*$BI62*Invoer!I$10</f>
        <v>0</v>
      </c>
      <c r="BO62" s="63">
        <f>L62*$F62*$BI62*Invoer!J$10</f>
        <v>0</v>
      </c>
      <c r="BP62" s="63">
        <f>M62*$F62*$BI62*Invoer!K$10</f>
        <v>0</v>
      </c>
      <c r="BQ62" s="63">
        <f>N62*$F62*$BI62*Invoer!L$10</f>
        <v>0</v>
      </c>
      <c r="BR62" s="63">
        <f>O62*$F62*$BI62*Invoer!M$10</f>
        <v>0</v>
      </c>
      <c r="BS62" s="63">
        <f>P62*$F62*$BI62*Invoer!N$10</f>
        <v>0</v>
      </c>
      <c r="BT62" s="63">
        <f>Q62*$F62*$BI62*Invoer!O$10</f>
        <v>0</v>
      </c>
      <c r="BU62" s="63">
        <f>R62*$F62*$BI62*Invoer!P$10</f>
        <v>0</v>
      </c>
      <c r="BW62" s="7">
        <f>((BJ62*AV62)*(T62*Invoer!E$7))+BJ62*(100%-AV62)*AI62</f>
        <v>0</v>
      </c>
      <c r="BX62" s="7">
        <f>((BK62*AW62)*(U62*Invoer!F$7))+BK62*(100%-AW62)*AJ62</f>
        <v>0</v>
      </c>
      <c r="BY62" s="7">
        <f>((BL62*AX62)*(V62*Invoer!G$7))+BL62*(100%-AX62)*AK62</f>
        <v>0</v>
      </c>
      <c r="BZ62" s="7">
        <f>((BM62*AY62)*(W62*Invoer!H$7))+BM62*(100%-AY62)*AL62</f>
        <v>0</v>
      </c>
      <c r="CA62" s="7">
        <f>((BN62*AZ62)*(X62*Invoer!I$7))+BN62*(100%-AZ62)*AM62</f>
        <v>0</v>
      </c>
      <c r="CB62" s="7">
        <f>((BO62*BA62)*(Y62*Invoer!J$7))+BO62*(100%-BA62)*AN62</f>
        <v>0</v>
      </c>
      <c r="CC62" s="7">
        <f>((BP62*BB62)*(Z62*Invoer!K$7))+BP62*(100%-BB62)*AO62</f>
        <v>0</v>
      </c>
      <c r="CD62" s="7">
        <f>((BQ62*BC62)*(AA62*Invoer!L$7))+BQ62*(100%-BC62)*AP62</f>
        <v>0</v>
      </c>
      <c r="CE62" s="7">
        <f>((BR62*BD62)*(AB62*Invoer!M$7))+BR62*(100%-BD62)*AQ62</f>
        <v>0</v>
      </c>
      <c r="CF62" s="7">
        <f>((BS62*BE62)*(AC62*Invoer!N$7))+BS62*(100%-BE62)*AR62</f>
        <v>0</v>
      </c>
      <c r="CG62" s="7">
        <f>((BT62*BF62)*(AD62*Invoer!O$7))+BT62*(100%-BF62)*AS62</f>
        <v>0</v>
      </c>
      <c r="CH62" s="7">
        <f>((BU62*BG62)*(AE62*Invoer!P$7))+BU62*(100%-BG62)*AT62</f>
        <v>0</v>
      </c>
      <c r="CI62" s="7"/>
      <c r="CJ62" s="145">
        <f t="shared" si="17"/>
        <v>0</v>
      </c>
      <c r="CK62" s="145">
        <f t="shared" si="18"/>
        <v>0</v>
      </c>
      <c r="CL62" s="145">
        <f t="shared" si="4"/>
        <v>0</v>
      </c>
      <c r="CM62" s="145">
        <f t="shared" si="5"/>
        <v>0</v>
      </c>
      <c r="CN62" s="145">
        <f t="shared" si="6"/>
        <v>0</v>
      </c>
      <c r="CO62" s="145">
        <f t="shared" si="7"/>
        <v>0</v>
      </c>
      <c r="CP62" s="145">
        <f t="shared" si="8"/>
        <v>0</v>
      </c>
      <c r="CQ62" s="145">
        <f t="shared" si="9"/>
        <v>0</v>
      </c>
      <c r="CR62" s="145">
        <f t="shared" si="10"/>
        <v>0</v>
      </c>
      <c r="CS62" s="145">
        <f t="shared" si="11"/>
        <v>0</v>
      </c>
      <c r="CT62" s="145">
        <f t="shared" si="12"/>
        <v>0</v>
      </c>
      <c r="CU62" s="145">
        <f t="shared" si="13"/>
        <v>0</v>
      </c>
    </row>
    <row r="63" spans="1:99" ht="29">
      <c r="A63" s="241" t="s">
        <v>154</v>
      </c>
      <c r="B63" s="242" t="s">
        <v>607</v>
      </c>
      <c r="C63" s="243" t="s">
        <v>152</v>
      </c>
      <c r="D63" s="244" t="s">
        <v>153</v>
      </c>
      <c r="E63" s="148" t="s">
        <v>643</v>
      </c>
      <c r="F63" s="206">
        <v>0</v>
      </c>
      <c r="G63" s="207">
        <v>0</v>
      </c>
      <c r="H63" s="207">
        <v>0</v>
      </c>
      <c r="I63" s="207">
        <v>0</v>
      </c>
      <c r="J63" s="207">
        <v>0</v>
      </c>
      <c r="K63" s="207">
        <v>0</v>
      </c>
      <c r="L63" s="207">
        <v>0</v>
      </c>
      <c r="M63" s="207">
        <v>0</v>
      </c>
      <c r="N63" s="207">
        <v>0</v>
      </c>
      <c r="O63" s="207">
        <v>0</v>
      </c>
      <c r="P63" s="207">
        <v>0</v>
      </c>
      <c r="Q63" s="207">
        <v>0</v>
      </c>
      <c r="R63" s="207">
        <v>0</v>
      </c>
      <c r="S63" s="210"/>
      <c r="T63" s="209">
        <v>0</v>
      </c>
      <c r="U63" s="136">
        <f t="shared" si="20"/>
        <v>0</v>
      </c>
      <c r="V63" s="136">
        <f t="shared" si="20"/>
        <v>0</v>
      </c>
      <c r="W63" s="136">
        <f t="shared" si="20"/>
        <v>0</v>
      </c>
      <c r="X63" s="136">
        <f t="shared" si="20"/>
        <v>0</v>
      </c>
      <c r="Y63" s="136">
        <f t="shared" si="20"/>
        <v>0</v>
      </c>
      <c r="Z63" s="136">
        <f t="shared" si="20"/>
        <v>0</v>
      </c>
      <c r="AA63" s="136">
        <f t="shared" si="20"/>
        <v>0</v>
      </c>
      <c r="AB63" s="136">
        <f t="shared" si="20"/>
        <v>0</v>
      </c>
      <c r="AC63" s="136">
        <f t="shared" si="20"/>
        <v>0</v>
      </c>
      <c r="AD63" s="136">
        <f t="shared" si="20"/>
        <v>0</v>
      </c>
      <c r="AE63" s="136">
        <f t="shared" si="20"/>
        <v>0</v>
      </c>
      <c r="AF63" s="139"/>
      <c r="AG63" s="138">
        <v>4</v>
      </c>
      <c r="AI63" s="23">
        <f>T63*Invoer!E$8</f>
        <v>0</v>
      </c>
      <c r="AJ63" s="23">
        <f>U63*Invoer!F$8</f>
        <v>0</v>
      </c>
      <c r="AK63" s="23">
        <f>V63*Invoer!G$8</f>
        <v>0</v>
      </c>
      <c r="AL63" s="23">
        <f>W63*Invoer!H$8</f>
        <v>0</v>
      </c>
      <c r="AM63" s="23">
        <f>X63*Invoer!I$8</f>
        <v>0</v>
      </c>
      <c r="AN63" s="23">
        <f>Y63*Invoer!J$8</f>
        <v>0</v>
      </c>
      <c r="AO63" s="23">
        <f>Z63*Invoer!K$8</f>
        <v>0</v>
      </c>
      <c r="AP63" s="23">
        <f>AA63*Invoer!L$8</f>
        <v>0</v>
      </c>
      <c r="AQ63" s="23">
        <f>AB63*Invoer!M$8</f>
        <v>0</v>
      </c>
      <c r="AR63" s="23">
        <f>AC63*Invoer!N$8</f>
        <v>0</v>
      </c>
      <c r="AS63" s="23">
        <f>AD63*Invoer!O$8</f>
        <v>0</v>
      </c>
      <c r="AT63" s="23">
        <f>AE63*Invoer!P$8</f>
        <v>0</v>
      </c>
      <c r="AV63" s="22">
        <f>Invoer!E$6</f>
        <v>1</v>
      </c>
      <c r="AW63" s="22">
        <f>Invoer!F$6</f>
        <v>1</v>
      </c>
      <c r="AX63" s="22">
        <f>Invoer!G$6</f>
        <v>1</v>
      </c>
      <c r="AY63" s="22">
        <f>Invoer!H$6</f>
        <v>1</v>
      </c>
      <c r="AZ63" s="22">
        <f>Invoer!I$6</f>
        <v>1</v>
      </c>
      <c r="BA63" s="22">
        <f>Invoer!J$6</f>
        <v>1</v>
      </c>
      <c r="BB63" s="22">
        <f>Invoer!K$6</f>
        <v>1</v>
      </c>
      <c r="BC63" s="22">
        <f>Invoer!L$6</f>
        <v>1</v>
      </c>
      <c r="BD63" s="22">
        <f>Invoer!M$6</f>
        <v>1</v>
      </c>
      <c r="BE63" s="22">
        <f>Invoer!N$6</f>
        <v>1</v>
      </c>
      <c r="BF63" s="22">
        <f>Invoer!O$6</f>
        <v>1</v>
      </c>
      <c r="BG63" s="22">
        <f>Invoer!P$6</f>
        <v>1</v>
      </c>
      <c r="BI63" s="8">
        <f>Invoer!B$5</f>
        <v>0.75</v>
      </c>
      <c r="BJ63" s="63">
        <f>G63*$F63*$BI63*Invoer!E$10</f>
        <v>0</v>
      </c>
      <c r="BK63" s="63">
        <f>H63*$F63*$BI63*Invoer!F$10</f>
        <v>0</v>
      </c>
      <c r="BL63" s="63">
        <f>I63*$F63*$BI63*Invoer!G$10</f>
        <v>0</v>
      </c>
      <c r="BM63" s="63">
        <f>J63*$F63*$BI63*Invoer!H$10</f>
        <v>0</v>
      </c>
      <c r="BN63" s="63">
        <f>K63*$F63*$BI63*Invoer!I$10</f>
        <v>0</v>
      </c>
      <c r="BO63" s="63">
        <f>L63*$F63*$BI63*Invoer!J$10</f>
        <v>0</v>
      </c>
      <c r="BP63" s="63">
        <f>M63*$F63*$BI63*Invoer!K$10</f>
        <v>0</v>
      </c>
      <c r="BQ63" s="63">
        <f>N63*$F63*$BI63*Invoer!L$10</f>
        <v>0</v>
      </c>
      <c r="BR63" s="63">
        <f>O63*$F63*$BI63*Invoer!M$10</f>
        <v>0</v>
      </c>
      <c r="BS63" s="63">
        <f>P63*$F63*$BI63*Invoer!N$10</f>
        <v>0</v>
      </c>
      <c r="BT63" s="63">
        <f>Q63*$F63*$BI63*Invoer!O$10</f>
        <v>0</v>
      </c>
      <c r="BU63" s="63">
        <f>R63*$F63*$BI63*Invoer!P$10</f>
        <v>0</v>
      </c>
      <c r="BW63" s="7">
        <f>((BJ63*AV63)*(T63*Invoer!E$7))+BJ63*(100%-AV63)*AI63</f>
        <v>0</v>
      </c>
      <c r="BX63" s="7">
        <f>((BK63*AW63)*(U63*Invoer!F$7))+BK63*(100%-AW63)*AJ63</f>
        <v>0</v>
      </c>
      <c r="BY63" s="7">
        <f>((BL63*AX63)*(V63*Invoer!G$7))+BL63*(100%-AX63)*AK63</f>
        <v>0</v>
      </c>
      <c r="BZ63" s="7">
        <f>((BM63*AY63)*(W63*Invoer!H$7))+BM63*(100%-AY63)*AL63</f>
        <v>0</v>
      </c>
      <c r="CA63" s="7">
        <f>((BN63*AZ63)*(X63*Invoer!I$7))+BN63*(100%-AZ63)*AM63</f>
        <v>0</v>
      </c>
      <c r="CB63" s="7">
        <f>((BO63*BA63)*(Y63*Invoer!J$7))+BO63*(100%-BA63)*AN63</f>
        <v>0</v>
      </c>
      <c r="CC63" s="7">
        <f>((BP63*BB63)*(Z63*Invoer!K$7))+BP63*(100%-BB63)*AO63</f>
        <v>0</v>
      </c>
      <c r="CD63" s="7">
        <f>((BQ63*BC63)*(AA63*Invoer!L$7))+BQ63*(100%-BC63)*AP63</f>
        <v>0</v>
      </c>
      <c r="CE63" s="7">
        <f>((BR63*BD63)*(AB63*Invoer!M$7))+BR63*(100%-BD63)*AQ63</f>
        <v>0</v>
      </c>
      <c r="CF63" s="7">
        <f>((BS63*BE63)*(AC63*Invoer!N$7))+BS63*(100%-BE63)*AR63</f>
        <v>0</v>
      </c>
      <c r="CG63" s="7">
        <f>((BT63*BF63)*(AD63*Invoer!O$7))+BT63*(100%-BF63)*AS63</f>
        <v>0</v>
      </c>
      <c r="CH63" s="7">
        <f>((BU63*BG63)*(AE63*Invoer!P$7))+BU63*(100%-BG63)*AT63</f>
        <v>0</v>
      </c>
      <c r="CI63" s="7"/>
      <c r="CJ63" s="145">
        <f t="shared" si="17"/>
        <v>0</v>
      </c>
      <c r="CK63" s="145">
        <f t="shared" si="18"/>
        <v>0</v>
      </c>
      <c r="CL63" s="145">
        <f t="shared" si="4"/>
        <v>0</v>
      </c>
      <c r="CM63" s="145">
        <f t="shared" si="5"/>
        <v>0</v>
      </c>
      <c r="CN63" s="145">
        <f t="shared" si="6"/>
        <v>0</v>
      </c>
      <c r="CO63" s="145">
        <f t="shared" si="7"/>
        <v>0</v>
      </c>
      <c r="CP63" s="145">
        <f t="shared" si="8"/>
        <v>0</v>
      </c>
      <c r="CQ63" s="145">
        <f t="shared" si="9"/>
        <v>0</v>
      </c>
      <c r="CR63" s="145">
        <f t="shared" si="10"/>
        <v>0</v>
      </c>
      <c r="CS63" s="145">
        <f t="shared" si="11"/>
        <v>0</v>
      </c>
      <c r="CT63" s="145">
        <f t="shared" si="12"/>
        <v>0</v>
      </c>
      <c r="CU63" s="145">
        <f t="shared" si="13"/>
        <v>0</v>
      </c>
    </row>
    <row r="64" spans="1:99">
      <c r="A64" s="241" t="s">
        <v>155</v>
      </c>
      <c r="B64" s="242" t="s">
        <v>608</v>
      </c>
      <c r="C64" s="246" t="s">
        <v>156</v>
      </c>
      <c r="D64" s="244" t="s">
        <v>157</v>
      </c>
      <c r="E64" s="148" t="s">
        <v>643</v>
      </c>
      <c r="F64" s="206">
        <v>11</v>
      </c>
      <c r="G64" s="207">
        <v>0</v>
      </c>
      <c r="H64" s="207">
        <v>0</v>
      </c>
      <c r="I64" s="207">
        <v>0</v>
      </c>
      <c r="J64" s="207">
        <v>3</v>
      </c>
      <c r="K64" s="207">
        <v>5</v>
      </c>
      <c r="L64" s="207">
        <v>12</v>
      </c>
      <c r="M64" s="207">
        <v>18</v>
      </c>
      <c r="N64" s="207">
        <v>18</v>
      </c>
      <c r="O64" s="207">
        <v>18</v>
      </c>
      <c r="P64" s="207">
        <v>18</v>
      </c>
      <c r="Q64" s="207">
        <v>18</v>
      </c>
      <c r="R64" s="207">
        <v>18</v>
      </c>
      <c r="S64" s="210"/>
      <c r="T64" s="209">
        <v>1.919181</v>
      </c>
      <c r="U64" s="136">
        <f t="shared" si="20"/>
        <v>1.919181</v>
      </c>
      <c r="V64" s="136">
        <f t="shared" si="20"/>
        <v>1.919181</v>
      </c>
      <c r="W64" s="136">
        <f t="shared" si="20"/>
        <v>1.919181</v>
      </c>
      <c r="X64" s="136">
        <f t="shared" si="20"/>
        <v>1.919181</v>
      </c>
      <c r="Y64" s="136">
        <f t="shared" si="20"/>
        <v>1.919181</v>
      </c>
      <c r="Z64" s="136">
        <f t="shared" si="20"/>
        <v>1.919181</v>
      </c>
      <c r="AA64" s="136">
        <f t="shared" si="20"/>
        <v>1.919181</v>
      </c>
      <c r="AB64" s="136">
        <f t="shared" si="20"/>
        <v>1.919181</v>
      </c>
      <c r="AC64" s="136">
        <f t="shared" si="20"/>
        <v>1.919181</v>
      </c>
      <c r="AD64" s="136">
        <f t="shared" si="20"/>
        <v>1.919181</v>
      </c>
      <c r="AE64" s="136">
        <f t="shared" si="20"/>
        <v>1.919181</v>
      </c>
      <c r="AF64" s="139"/>
      <c r="AG64" s="138">
        <v>4</v>
      </c>
      <c r="AI64" s="23">
        <f>T64*Invoer!E$8</f>
        <v>1.1515085999999999</v>
      </c>
      <c r="AJ64" s="23">
        <f>U64*Invoer!F$8</f>
        <v>1.1515085999999999</v>
      </c>
      <c r="AK64" s="23">
        <f>V64*Invoer!G$8</f>
        <v>1.1515085999999999</v>
      </c>
      <c r="AL64" s="23">
        <f>W64*Invoer!H$8</f>
        <v>1.1515085999999999</v>
      </c>
      <c r="AM64" s="23">
        <f>X64*Invoer!I$8</f>
        <v>1.1515085999999999</v>
      </c>
      <c r="AN64" s="23">
        <f>Y64*Invoer!J$8</f>
        <v>1.1515085999999999</v>
      </c>
      <c r="AO64" s="23">
        <f>Z64*Invoer!K$8</f>
        <v>1.1515085999999999</v>
      </c>
      <c r="AP64" s="23">
        <f>AA64*Invoer!L$8</f>
        <v>1.1515085999999999</v>
      </c>
      <c r="AQ64" s="23">
        <f>AB64*Invoer!M$8</f>
        <v>1.1515085999999999</v>
      </c>
      <c r="AR64" s="23">
        <f>AC64*Invoer!N$8</f>
        <v>1.1515085999999999</v>
      </c>
      <c r="AS64" s="23">
        <f>AD64*Invoer!O$8</f>
        <v>1.1515085999999999</v>
      </c>
      <c r="AT64" s="23">
        <f>AE64*Invoer!P$8</f>
        <v>1.1515085999999999</v>
      </c>
      <c r="AV64" s="22">
        <f>Invoer!E$6</f>
        <v>1</v>
      </c>
      <c r="AW64" s="22">
        <f>Invoer!F$6</f>
        <v>1</v>
      </c>
      <c r="AX64" s="22">
        <f>Invoer!G$6</f>
        <v>1</v>
      </c>
      <c r="AY64" s="22">
        <f>Invoer!H$6</f>
        <v>1</v>
      </c>
      <c r="AZ64" s="22">
        <f>Invoer!I$6</f>
        <v>1</v>
      </c>
      <c r="BA64" s="22">
        <f>Invoer!J$6</f>
        <v>1</v>
      </c>
      <c r="BB64" s="22">
        <f>Invoer!K$6</f>
        <v>1</v>
      </c>
      <c r="BC64" s="22">
        <f>Invoer!L$6</f>
        <v>1</v>
      </c>
      <c r="BD64" s="22">
        <f>Invoer!M$6</f>
        <v>1</v>
      </c>
      <c r="BE64" s="22">
        <f>Invoer!N$6</f>
        <v>1</v>
      </c>
      <c r="BF64" s="22">
        <f>Invoer!O$6</f>
        <v>1</v>
      </c>
      <c r="BG64" s="22">
        <f>Invoer!P$6</f>
        <v>1</v>
      </c>
      <c r="BI64" s="8">
        <f>Invoer!B$5</f>
        <v>0.75</v>
      </c>
      <c r="BJ64" s="63">
        <f>G64*$F64*$BI64*Invoer!E$10</f>
        <v>0</v>
      </c>
      <c r="BK64" s="63">
        <f>H64*$F64*$BI64*Invoer!F$10</f>
        <v>0</v>
      </c>
      <c r="BL64" s="63">
        <f>I64*$F64*$BI64*Invoer!G$10</f>
        <v>0</v>
      </c>
      <c r="BM64" s="63">
        <f>J64*$F64*$BI64*Invoer!H$10</f>
        <v>24.75</v>
      </c>
      <c r="BN64" s="63">
        <f>K64*$F64*$BI64*Invoer!I$10</f>
        <v>41.25</v>
      </c>
      <c r="BO64" s="63">
        <f>L64*$F64*$BI64*Invoer!J$10</f>
        <v>99</v>
      </c>
      <c r="BP64" s="63">
        <f>M64*$F64*$BI64*Invoer!K$10</f>
        <v>148.5</v>
      </c>
      <c r="BQ64" s="63">
        <f>N64*$F64*$BI64*Invoer!L$10</f>
        <v>148.5</v>
      </c>
      <c r="BR64" s="63">
        <f>O64*$F64*$BI64*Invoer!M$10</f>
        <v>148.5</v>
      </c>
      <c r="BS64" s="63">
        <f>P64*$F64*$BI64*Invoer!N$10</f>
        <v>148.5</v>
      </c>
      <c r="BT64" s="63">
        <f>Q64*$F64*$BI64*Invoer!O$10</f>
        <v>148.5</v>
      </c>
      <c r="BU64" s="63">
        <f>R64*$F64*$BI64*Invoer!P$10</f>
        <v>148.5</v>
      </c>
      <c r="BW64" s="7">
        <f>((BJ64*AV64)*(T64*Invoer!E$7))+BJ64*(100%-AV64)*AI64</f>
        <v>0</v>
      </c>
      <c r="BX64" s="7">
        <f>((BK64*AW64)*(U64*Invoer!F$7))+BK64*(100%-AW64)*AJ64</f>
        <v>0</v>
      </c>
      <c r="BY64" s="7">
        <f>((BL64*AX64)*(V64*Invoer!G$7))+BL64*(100%-AX64)*AK64</f>
        <v>0</v>
      </c>
      <c r="BZ64" s="7">
        <f>((BM64*AY64)*(W64*Invoer!H$7))+BM64*(100%-AY64)*AL64</f>
        <v>47.49972975</v>
      </c>
      <c r="CA64" s="7">
        <f>((BN64*AZ64)*(X64*Invoer!I$7))+BN64*(100%-AZ64)*AM64</f>
        <v>79.166216250000005</v>
      </c>
      <c r="CB64" s="7">
        <f>((BO64*BA64)*(Y64*Invoer!J$7))+BO64*(100%-BA64)*AN64</f>
        <v>189.998919</v>
      </c>
      <c r="CC64" s="7">
        <f>((BP64*BB64)*(Z64*Invoer!K$7))+BP64*(100%-BB64)*AO64</f>
        <v>284.9983785</v>
      </c>
      <c r="CD64" s="7">
        <f>((BQ64*BC64)*(AA64*Invoer!L$7))+BQ64*(100%-BC64)*AP64</f>
        <v>284.9983785</v>
      </c>
      <c r="CE64" s="7">
        <f>((BR64*BD64)*(AB64*Invoer!M$7))+BR64*(100%-BD64)*AQ64</f>
        <v>284.9983785</v>
      </c>
      <c r="CF64" s="7">
        <f>((BS64*BE64)*(AC64*Invoer!N$7))+BS64*(100%-BE64)*AR64</f>
        <v>284.9983785</v>
      </c>
      <c r="CG64" s="7">
        <f>((BT64*BF64)*(AD64*Invoer!O$7))+BT64*(100%-BF64)*AS64</f>
        <v>284.9983785</v>
      </c>
      <c r="CH64" s="7">
        <f>((BU64*BG64)*(AE64*Invoer!P$7))+BU64*(100%-BG64)*AT64</f>
        <v>284.9983785</v>
      </c>
      <c r="CI64" s="7"/>
      <c r="CJ64" s="145">
        <f t="shared" si="17"/>
        <v>0</v>
      </c>
      <c r="CK64" s="145">
        <f t="shared" si="18"/>
        <v>0</v>
      </c>
      <c r="CL64" s="145">
        <f t="shared" si="4"/>
        <v>0</v>
      </c>
      <c r="CM64" s="145">
        <f t="shared" si="5"/>
        <v>6.1875</v>
      </c>
      <c r="CN64" s="145">
        <f t="shared" si="6"/>
        <v>10.3125</v>
      </c>
      <c r="CO64" s="145">
        <f t="shared" si="7"/>
        <v>24.75</v>
      </c>
      <c r="CP64" s="145">
        <f t="shared" si="8"/>
        <v>37.125</v>
      </c>
      <c r="CQ64" s="145">
        <f t="shared" si="9"/>
        <v>37.125</v>
      </c>
      <c r="CR64" s="145">
        <f t="shared" si="10"/>
        <v>37.125</v>
      </c>
      <c r="CS64" s="145">
        <f t="shared" si="11"/>
        <v>37.125</v>
      </c>
      <c r="CT64" s="145">
        <f t="shared" si="12"/>
        <v>37.125</v>
      </c>
      <c r="CU64" s="145">
        <f t="shared" si="13"/>
        <v>37.125</v>
      </c>
    </row>
    <row r="65" spans="1:99">
      <c r="A65" s="254" t="s">
        <v>434</v>
      </c>
      <c r="B65" s="251"/>
      <c r="C65" s="251" t="s">
        <v>583</v>
      </c>
      <c r="D65" s="252" t="s">
        <v>621</v>
      </c>
      <c r="E65" s="148" t="s">
        <v>643</v>
      </c>
      <c r="F65" s="206">
        <v>0</v>
      </c>
      <c r="G65" s="207">
        <v>0.1</v>
      </c>
      <c r="H65" s="207">
        <v>0.1</v>
      </c>
      <c r="I65" s="207">
        <v>0.1</v>
      </c>
      <c r="J65" s="207">
        <v>0.1</v>
      </c>
      <c r="K65" s="207">
        <v>0.1</v>
      </c>
      <c r="L65" s="207">
        <v>0.1</v>
      </c>
      <c r="M65" s="207">
        <v>0.1</v>
      </c>
      <c r="N65" s="207">
        <v>0.1</v>
      </c>
      <c r="O65" s="207">
        <v>0.1</v>
      </c>
      <c r="P65" s="207">
        <v>0.1</v>
      </c>
      <c r="Q65" s="207">
        <v>0.1</v>
      </c>
      <c r="R65" s="207">
        <v>0.1</v>
      </c>
      <c r="S65" s="210"/>
      <c r="T65" s="212">
        <v>8.1693479999999994</v>
      </c>
      <c r="U65" s="136">
        <f t="shared" si="20"/>
        <v>8.1693479999999994</v>
      </c>
      <c r="V65" s="136">
        <f t="shared" si="20"/>
        <v>8.1693479999999994</v>
      </c>
      <c r="W65" s="136">
        <f t="shared" si="20"/>
        <v>8.1693479999999994</v>
      </c>
      <c r="X65" s="136">
        <f t="shared" si="20"/>
        <v>8.1693479999999994</v>
      </c>
      <c r="Y65" s="136">
        <f t="shared" si="20"/>
        <v>8.1693479999999994</v>
      </c>
      <c r="Z65" s="136">
        <f t="shared" si="20"/>
        <v>8.1693479999999994</v>
      </c>
      <c r="AA65" s="136">
        <f t="shared" si="20"/>
        <v>8.1693479999999994</v>
      </c>
      <c r="AB65" s="136">
        <f t="shared" si="20"/>
        <v>8.1693479999999994</v>
      </c>
      <c r="AC65" s="136">
        <f t="shared" si="20"/>
        <v>8.1693479999999994</v>
      </c>
      <c r="AD65" s="136">
        <f t="shared" si="20"/>
        <v>8.1693479999999994</v>
      </c>
      <c r="AE65" s="136">
        <f t="shared" si="20"/>
        <v>8.1693479999999994</v>
      </c>
      <c r="AF65" s="139"/>
      <c r="AG65" s="138">
        <v>4</v>
      </c>
      <c r="AI65" s="23">
        <f>T65*Invoer!E$8</f>
        <v>4.9016087999999991</v>
      </c>
      <c r="AJ65" s="23">
        <f>U65*Invoer!F$8</f>
        <v>4.9016087999999991</v>
      </c>
      <c r="AK65" s="23">
        <f>V65*Invoer!G$8</f>
        <v>4.9016087999999991</v>
      </c>
      <c r="AL65" s="23">
        <f>W65*Invoer!H$8</f>
        <v>4.9016087999999991</v>
      </c>
      <c r="AM65" s="23">
        <f>X65*Invoer!I$8</f>
        <v>4.9016087999999991</v>
      </c>
      <c r="AN65" s="23">
        <f>Y65*Invoer!J$8</f>
        <v>4.9016087999999991</v>
      </c>
      <c r="AO65" s="23">
        <f>Z65*Invoer!K$8</f>
        <v>4.9016087999999991</v>
      </c>
      <c r="AP65" s="23">
        <f>AA65*Invoer!L$8</f>
        <v>4.9016087999999991</v>
      </c>
      <c r="AQ65" s="23">
        <f>AB65*Invoer!M$8</f>
        <v>4.9016087999999991</v>
      </c>
      <c r="AR65" s="23">
        <f>AC65*Invoer!N$8</f>
        <v>4.9016087999999991</v>
      </c>
      <c r="AS65" s="23">
        <f>AD65*Invoer!O$8</f>
        <v>4.9016087999999991</v>
      </c>
      <c r="AT65" s="23">
        <f>AE65*Invoer!P$8</f>
        <v>4.9016087999999991</v>
      </c>
      <c r="AU65" s="22"/>
      <c r="AV65" s="22">
        <f>Invoer!E$6</f>
        <v>1</v>
      </c>
      <c r="AW65" s="22">
        <f>Invoer!F$6</f>
        <v>1</v>
      </c>
      <c r="AX65" s="22">
        <f>Invoer!G$6</f>
        <v>1</v>
      </c>
      <c r="AY65" s="22">
        <f>Invoer!H$6</f>
        <v>1</v>
      </c>
      <c r="AZ65" s="22">
        <f>Invoer!I$6</f>
        <v>1</v>
      </c>
      <c r="BA65" s="22">
        <f>Invoer!J$6</f>
        <v>1</v>
      </c>
      <c r="BB65" s="22">
        <f>Invoer!K$6</f>
        <v>1</v>
      </c>
      <c r="BC65" s="22">
        <f>Invoer!L$6</f>
        <v>1</v>
      </c>
      <c r="BD65" s="22">
        <f>Invoer!M$6</f>
        <v>1</v>
      </c>
      <c r="BE65" s="22">
        <f>Invoer!N$6</f>
        <v>1</v>
      </c>
      <c r="BF65" s="22">
        <f>Invoer!O$6</f>
        <v>1</v>
      </c>
      <c r="BG65" s="22">
        <f>Invoer!P$6</f>
        <v>1</v>
      </c>
      <c r="BI65" s="8">
        <f>Invoer!B$5</f>
        <v>0.75</v>
      </c>
      <c r="BJ65" s="63">
        <f>G65*$F65*$BI65*Invoer!E$10</f>
        <v>0</v>
      </c>
      <c r="BK65" s="63">
        <f>H65*$F65*$BI65*Invoer!F$10</f>
        <v>0</v>
      </c>
      <c r="BL65" s="63">
        <f>I65*$F65*$BI65*Invoer!G$10</f>
        <v>0</v>
      </c>
      <c r="BM65" s="63">
        <f>J65*$F65*$BI65*Invoer!H$10</f>
        <v>0</v>
      </c>
      <c r="BN65" s="63">
        <f>K65*$F65*$BI65*Invoer!I$10</f>
        <v>0</v>
      </c>
      <c r="BO65" s="63">
        <f>L65*$F65*$BI65*Invoer!J$10</f>
        <v>0</v>
      </c>
      <c r="BP65" s="63">
        <f>M65*$F65*$BI65*Invoer!K$10</f>
        <v>0</v>
      </c>
      <c r="BQ65" s="63">
        <f>N65*$F65*$BI65*Invoer!L$10</f>
        <v>0</v>
      </c>
      <c r="BR65" s="63">
        <f>O65*$F65*$BI65*Invoer!M$10</f>
        <v>0</v>
      </c>
      <c r="BS65" s="63">
        <f>P65*$F65*$BI65*Invoer!N$10</f>
        <v>0</v>
      </c>
      <c r="BT65" s="63">
        <f>Q65*$F65*$BI65*Invoer!O$10</f>
        <v>0</v>
      </c>
      <c r="BU65" s="63">
        <f>R65*$F65*$BI65*Invoer!P$10</f>
        <v>0</v>
      </c>
      <c r="BW65" s="7">
        <f>((BJ65*AV65)*(T65*Invoer!E$7))+BJ65*(100%-AV65)*AI65</f>
        <v>0</v>
      </c>
      <c r="BX65" s="7">
        <f>((BK65*AW65)*(U65*Invoer!F$7))+BK65*(100%-AW65)*AJ65</f>
        <v>0</v>
      </c>
      <c r="BY65" s="7">
        <f>((BL65*AX65)*(V65*Invoer!G$7))+BL65*(100%-AX65)*AK65</f>
        <v>0</v>
      </c>
      <c r="BZ65" s="7">
        <f>((BM65*AY65)*(W65*Invoer!H$7))+BM65*(100%-AY65)*AL65</f>
        <v>0</v>
      </c>
      <c r="CA65" s="7">
        <f>((BN65*AZ65)*(X65*Invoer!I$7))+BN65*(100%-AZ65)*AM65</f>
        <v>0</v>
      </c>
      <c r="CB65" s="7">
        <f>((BO65*BA65)*(Y65*Invoer!J$7))+BO65*(100%-BA65)*AN65</f>
        <v>0</v>
      </c>
      <c r="CC65" s="7">
        <f>((BP65*BB65)*(Z65*Invoer!K$7))+BP65*(100%-BB65)*AO65</f>
        <v>0</v>
      </c>
      <c r="CD65" s="7">
        <f>((BQ65*BC65)*(AA65*Invoer!L$7))+BQ65*(100%-BC65)*AP65</f>
        <v>0</v>
      </c>
      <c r="CE65" s="7">
        <f>((BR65*BD65)*(AB65*Invoer!M$7))+BR65*(100%-BD65)*AQ65</f>
        <v>0</v>
      </c>
      <c r="CF65" s="7">
        <f>((BS65*BE65)*(AC65*Invoer!N$7))+BS65*(100%-BE65)*AR65</f>
        <v>0</v>
      </c>
      <c r="CG65" s="7">
        <f>((BT65*BF65)*(AD65*Invoer!O$7))+BT65*(100%-BF65)*AS65</f>
        <v>0</v>
      </c>
      <c r="CH65" s="7">
        <f>((BU65*BG65)*(AE65*Invoer!P$7))+BU65*(100%-BG65)*AT65</f>
        <v>0</v>
      </c>
      <c r="CJ65" s="145">
        <f t="shared" si="17"/>
        <v>0</v>
      </c>
      <c r="CK65" s="145">
        <f t="shared" si="18"/>
        <v>0</v>
      </c>
      <c r="CL65" s="145">
        <f t="shared" si="4"/>
        <v>0</v>
      </c>
      <c r="CM65" s="145">
        <f t="shared" si="5"/>
        <v>0</v>
      </c>
      <c r="CN65" s="145">
        <f t="shared" si="6"/>
        <v>0</v>
      </c>
      <c r="CO65" s="145">
        <f t="shared" si="7"/>
        <v>0</v>
      </c>
      <c r="CP65" s="145">
        <f t="shared" si="8"/>
        <v>0</v>
      </c>
      <c r="CQ65" s="145">
        <f t="shared" si="9"/>
        <v>0</v>
      </c>
      <c r="CR65" s="145">
        <f t="shared" si="10"/>
        <v>0</v>
      </c>
      <c r="CS65" s="145">
        <f t="shared" si="11"/>
        <v>0</v>
      </c>
      <c r="CT65" s="145">
        <f t="shared" si="12"/>
        <v>0</v>
      </c>
      <c r="CU65" s="145">
        <f t="shared" si="13"/>
        <v>0</v>
      </c>
    </row>
    <row r="66" spans="1:99">
      <c r="A66" s="255" t="s">
        <v>409</v>
      </c>
      <c r="B66" s="248"/>
      <c r="C66" s="246" t="s">
        <v>582</v>
      </c>
      <c r="D66" s="244" t="s">
        <v>122</v>
      </c>
      <c r="E66" s="148" t="s">
        <v>643</v>
      </c>
      <c r="F66" s="206">
        <v>0</v>
      </c>
      <c r="G66" s="207">
        <v>0</v>
      </c>
      <c r="H66" s="207">
        <v>1</v>
      </c>
      <c r="I66" s="207">
        <v>1</v>
      </c>
      <c r="J66" s="207">
        <v>1</v>
      </c>
      <c r="K66" s="207">
        <v>1</v>
      </c>
      <c r="L66" s="207">
        <v>1</v>
      </c>
      <c r="M66" s="207">
        <v>1</v>
      </c>
      <c r="N66" s="207">
        <v>1</v>
      </c>
      <c r="O66" s="207">
        <v>1</v>
      </c>
      <c r="P66" s="207">
        <v>1</v>
      </c>
      <c r="Q66" s="207">
        <v>1</v>
      </c>
      <c r="R66" s="207">
        <v>1</v>
      </c>
      <c r="S66" s="210"/>
      <c r="T66" s="209">
        <v>10</v>
      </c>
      <c r="U66" s="136">
        <f t="shared" ref="U66:AE75" si="21">$T66</f>
        <v>10</v>
      </c>
      <c r="V66" s="136">
        <f t="shared" si="21"/>
        <v>10</v>
      </c>
      <c r="W66" s="136">
        <f t="shared" si="21"/>
        <v>10</v>
      </c>
      <c r="X66" s="136">
        <f t="shared" si="21"/>
        <v>10</v>
      </c>
      <c r="Y66" s="136">
        <f t="shared" si="21"/>
        <v>10</v>
      </c>
      <c r="Z66" s="136">
        <f t="shared" si="21"/>
        <v>10</v>
      </c>
      <c r="AA66" s="136">
        <f t="shared" si="21"/>
        <v>10</v>
      </c>
      <c r="AB66" s="136">
        <f t="shared" si="21"/>
        <v>10</v>
      </c>
      <c r="AC66" s="136">
        <f t="shared" si="21"/>
        <v>10</v>
      </c>
      <c r="AD66" s="136">
        <f t="shared" si="21"/>
        <v>10</v>
      </c>
      <c r="AE66" s="136">
        <f t="shared" si="21"/>
        <v>10</v>
      </c>
      <c r="AF66" s="139"/>
      <c r="AG66" s="138">
        <v>4</v>
      </c>
      <c r="AI66" s="23">
        <f>T66*Invoer!E$8</f>
        <v>6</v>
      </c>
      <c r="AJ66" s="23">
        <f>U66*Invoer!F$8</f>
        <v>6</v>
      </c>
      <c r="AK66" s="23">
        <f>V66*Invoer!G$8</f>
        <v>6</v>
      </c>
      <c r="AL66" s="23">
        <f>W66*Invoer!H$8</f>
        <v>6</v>
      </c>
      <c r="AM66" s="23">
        <f>X66*Invoer!I$8</f>
        <v>6</v>
      </c>
      <c r="AN66" s="23">
        <f>Y66*Invoer!J$8</f>
        <v>6</v>
      </c>
      <c r="AO66" s="23">
        <f>Z66*Invoer!K$8</f>
        <v>6</v>
      </c>
      <c r="AP66" s="23">
        <f>AA66*Invoer!L$8</f>
        <v>6</v>
      </c>
      <c r="AQ66" s="23">
        <f>AB66*Invoer!M$8</f>
        <v>6</v>
      </c>
      <c r="AR66" s="23">
        <f>AC66*Invoer!N$8</f>
        <v>6</v>
      </c>
      <c r="AS66" s="23">
        <f>AD66*Invoer!O$8</f>
        <v>6</v>
      </c>
      <c r="AT66" s="23">
        <f>AE66*Invoer!P$8</f>
        <v>6</v>
      </c>
      <c r="AV66" s="22">
        <f>Invoer!E$6</f>
        <v>1</v>
      </c>
      <c r="AW66" s="22">
        <f>Invoer!F$6</f>
        <v>1</v>
      </c>
      <c r="AX66" s="22">
        <f>Invoer!G$6</f>
        <v>1</v>
      </c>
      <c r="AY66" s="22">
        <f>Invoer!H$6</f>
        <v>1</v>
      </c>
      <c r="AZ66" s="22">
        <f>Invoer!I$6</f>
        <v>1</v>
      </c>
      <c r="BA66" s="22">
        <f>Invoer!J$6</f>
        <v>1</v>
      </c>
      <c r="BB66" s="22">
        <f>Invoer!K$6</f>
        <v>1</v>
      </c>
      <c r="BC66" s="22">
        <f>Invoer!L$6</f>
        <v>1</v>
      </c>
      <c r="BD66" s="22">
        <f>Invoer!M$6</f>
        <v>1</v>
      </c>
      <c r="BE66" s="22">
        <f>Invoer!N$6</f>
        <v>1</v>
      </c>
      <c r="BF66" s="22">
        <f>Invoer!O$6</f>
        <v>1</v>
      </c>
      <c r="BG66" s="22">
        <f>Invoer!P$6</f>
        <v>1</v>
      </c>
      <c r="BI66" s="8">
        <f>Invoer!B$5</f>
        <v>0.75</v>
      </c>
      <c r="BJ66" s="63">
        <f>G66*$F66*$BI66*Invoer!E$10</f>
        <v>0</v>
      </c>
      <c r="BK66" s="63">
        <f>H66*$F66*$BI66*Invoer!F$10</f>
        <v>0</v>
      </c>
      <c r="BL66" s="63">
        <f>I66*$F66*$BI66*Invoer!G$10</f>
        <v>0</v>
      </c>
      <c r="BM66" s="63">
        <f>J66*$F66*$BI66*Invoer!H$10</f>
        <v>0</v>
      </c>
      <c r="BN66" s="63">
        <f>K66*$F66*$BI66*Invoer!I$10</f>
        <v>0</v>
      </c>
      <c r="BO66" s="63">
        <f>L66*$F66*$BI66*Invoer!J$10</f>
        <v>0</v>
      </c>
      <c r="BP66" s="63">
        <f>M66*$F66*$BI66*Invoer!K$10</f>
        <v>0</v>
      </c>
      <c r="BQ66" s="63">
        <f>N66*$F66*$BI66*Invoer!L$10</f>
        <v>0</v>
      </c>
      <c r="BR66" s="63">
        <f>O66*$F66*$BI66*Invoer!M$10</f>
        <v>0</v>
      </c>
      <c r="BS66" s="63">
        <f>P66*$F66*$BI66*Invoer!N$10</f>
        <v>0</v>
      </c>
      <c r="BT66" s="63">
        <f>Q66*$F66*$BI66*Invoer!O$10</f>
        <v>0</v>
      </c>
      <c r="BU66" s="63">
        <f>R66*$F66*$BI66*Invoer!P$10</f>
        <v>0</v>
      </c>
      <c r="BW66" s="7">
        <f>((BJ66*AV66)*(T66*Invoer!E$7))+BJ66*(100%-AV66)*AI66</f>
        <v>0</v>
      </c>
      <c r="BX66" s="7">
        <f>((BK66*AW66)*(U66*Invoer!F$7))+BK66*(100%-AW66)*AJ66</f>
        <v>0</v>
      </c>
      <c r="BY66" s="7">
        <f>((BL66*AX66)*(V66*Invoer!G$7))+BL66*(100%-AX66)*AK66</f>
        <v>0</v>
      </c>
      <c r="BZ66" s="7">
        <f>((BM66*AY66)*(W66*Invoer!H$7))+BM66*(100%-AY66)*AL66</f>
        <v>0</v>
      </c>
      <c r="CA66" s="7">
        <f>((BN66*AZ66)*(X66*Invoer!I$7))+BN66*(100%-AZ66)*AM66</f>
        <v>0</v>
      </c>
      <c r="CB66" s="7">
        <f>((BO66*BA66)*(Y66*Invoer!J$7))+BO66*(100%-BA66)*AN66</f>
        <v>0</v>
      </c>
      <c r="CC66" s="7">
        <f>((BP66*BB66)*(Z66*Invoer!K$7))+BP66*(100%-BB66)*AO66</f>
        <v>0</v>
      </c>
      <c r="CD66" s="7">
        <f>((BQ66*BC66)*(AA66*Invoer!L$7))+BQ66*(100%-BC66)*AP66</f>
        <v>0</v>
      </c>
      <c r="CE66" s="7">
        <f>((BR66*BD66)*(AB66*Invoer!M$7))+BR66*(100%-BD66)*AQ66</f>
        <v>0</v>
      </c>
      <c r="CF66" s="7">
        <f>((BS66*BE66)*(AC66*Invoer!N$7))+BS66*(100%-BE66)*AR66</f>
        <v>0</v>
      </c>
      <c r="CG66" s="7">
        <f>((BT66*BF66)*(AD66*Invoer!O$7))+BT66*(100%-BF66)*AS66</f>
        <v>0</v>
      </c>
      <c r="CH66" s="7">
        <f>((BU66*BG66)*(AE66*Invoer!P$7))+BU66*(100%-BG66)*AT66</f>
        <v>0</v>
      </c>
      <c r="CI66" s="7"/>
      <c r="CJ66" s="145">
        <f t="shared" si="17"/>
        <v>0</v>
      </c>
      <c r="CK66" s="145">
        <f t="shared" si="18"/>
        <v>0</v>
      </c>
      <c r="CL66" s="145">
        <f t="shared" si="4"/>
        <v>0</v>
      </c>
      <c r="CM66" s="145">
        <f t="shared" si="5"/>
        <v>0</v>
      </c>
      <c r="CN66" s="145">
        <f t="shared" si="6"/>
        <v>0</v>
      </c>
      <c r="CO66" s="145">
        <f t="shared" si="7"/>
        <v>0</v>
      </c>
      <c r="CP66" s="145">
        <f t="shared" si="8"/>
        <v>0</v>
      </c>
      <c r="CQ66" s="145">
        <f t="shared" si="9"/>
        <v>0</v>
      </c>
      <c r="CR66" s="145">
        <f t="shared" si="10"/>
        <v>0</v>
      </c>
      <c r="CS66" s="145">
        <f t="shared" si="11"/>
        <v>0</v>
      </c>
      <c r="CT66" s="145">
        <f t="shared" si="12"/>
        <v>0</v>
      </c>
      <c r="CU66" s="145">
        <f t="shared" si="13"/>
        <v>0</v>
      </c>
    </row>
    <row r="67" spans="1:99">
      <c r="A67" s="241" t="s">
        <v>158</v>
      </c>
      <c r="B67" s="242"/>
      <c r="C67" s="246" t="s">
        <v>159</v>
      </c>
      <c r="D67" s="244" t="s">
        <v>122</v>
      </c>
      <c r="E67" s="148" t="s">
        <v>643</v>
      </c>
      <c r="F67" s="206">
        <v>0</v>
      </c>
      <c r="G67" s="207">
        <v>0</v>
      </c>
      <c r="H67" s="207">
        <v>0</v>
      </c>
      <c r="I67" s="207">
        <v>0</v>
      </c>
      <c r="J67" s="207">
        <v>0</v>
      </c>
      <c r="K67" s="207">
        <v>0</v>
      </c>
      <c r="L67" s="207">
        <v>0</v>
      </c>
      <c r="M67" s="207">
        <v>0</v>
      </c>
      <c r="N67" s="207">
        <v>0</v>
      </c>
      <c r="O67" s="207">
        <v>0</v>
      </c>
      <c r="P67" s="207">
        <v>0</v>
      </c>
      <c r="Q67" s="207">
        <v>0</v>
      </c>
      <c r="R67" s="207">
        <v>0</v>
      </c>
      <c r="S67" s="210"/>
      <c r="T67" s="209">
        <v>8.5182900000000004</v>
      </c>
      <c r="U67" s="136">
        <f t="shared" si="21"/>
        <v>8.5182900000000004</v>
      </c>
      <c r="V67" s="136">
        <f t="shared" si="21"/>
        <v>8.5182900000000004</v>
      </c>
      <c r="W67" s="136">
        <f t="shared" si="21"/>
        <v>8.5182900000000004</v>
      </c>
      <c r="X67" s="136">
        <f t="shared" si="21"/>
        <v>8.5182900000000004</v>
      </c>
      <c r="Y67" s="136">
        <f t="shared" si="21"/>
        <v>8.5182900000000004</v>
      </c>
      <c r="Z67" s="136">
        <f t="shared" si="21"/>
        <v>8.5182900000000004</v>
      </c>
      <c r="AA67" s="136">
        <f t="shared" si="21"/>
        <v>8.5182900000000004</v>
      </c>
      <c r="AB67" s="136">
        <f t="shared" si="21"/>
        <v>8.5182900000000004</v>
      </c>
      <c r="AC67" s="136">
        <f t="shared" si="21"/>
        <v>8.5182900000000004</v>
      </c>
      <c r="AD67" s="136">
        <f t="shared" si="21"/>
        <v>8.5182900000000004</v>
      </c>
      <c r="AE67" s="136">
        <f t="shared" si="21"/>
        <v>8.5182900000000004</v>
      </c>
      <c r="AF67" s="139"/>
      <c r="AG67" s="138">
        <v>4</v>
      </c>
      <c r="AI67" s="23">
        <f>T67*Invoer!E$8</f>
        <v>5.1109739999999997</v>
      </c>
      <c r="AJ67" s="23">
        <f>U67*Invoer!F$8</f>
        <v>5.1109739999999997</v>
      </c>
      <c r="AK67" s="23">
        <f>V67*Invoer!G$8</f>
        <v>5.1109739999999997</v>
      </c>
      <c r="AL67" s="23">
        <f>W67*Invoer!H$8</f>
        <v>5.1109739999999997</v>
      </c>
      <c r="AM67" s="23">
        <f>X67*Invoer!I$8</f>
        <v>5.1109739999999997</v>
      </c>
      <c r="AN67" s="23">
        <f>Y67*Invoer!J$8</f>
        <v>5.1109739999999997</v>
      </c>
      <c r="AO67" s="23">
        <f>Z67*Invoer!K$8</f>
        <v>5.1109739999999997</v>
      </c>
      <c r="AP67" s="23">
        <f>AA67*Invoer!L$8</f>
        <v>5.1109739999999997</v>
      </c>
      <c r="AQ67" s="23">
        <f>AB67*Invoer!M$8</f>
        <v>5.1109739999999997</v>
      </c>
      <c r="AR67" s="23">
        <f>AC67*Invoer!N$8</f>
        <v>5.1109739999999997</v>
      </c>
      <c r="AS67" s="23">
        <f>AD67*Invoer!O$8</f>
        <v>5.1109739999999997</v>
      </c>
      <c r="AT67" s="23">
        <f>AE67*Invoer!P$8</f>
        <v>5.1109739999999997</v>
      </c>
      <c r="AV67" s="22">
        <f>Invoer!E$6</f>
        <v>1</v>
      </c>
      <c r="AW67" s="22">
        <f>Invoer!F$6</f>
        <v>1</v>
      </c>
      <c r="AX67" s="22">
        <f>Invoer!G$6</f>
        <v>1</v>
      </c>
      <c r="AY67" s="22">
        <f>Invoer!H$6</f>
        <v>1</v>
      </c>
      <c r="AZ67" s="22">
        <f>Invoer!I$6</f>
        <v>1</v>
      </c>
      <c r="BA67" s="22">
        <f>Invoer!J$6</f>
        <v>1</v>
      </c>
      <c r="BB67" s="22">
        <f>Invoer!K$6</f>
        <v>1</v>
      </c>
      <c r="BC67" s="22">
        <f>Invoer!L$6</f>
        <v>1</v>
      </c>
      <c r="BD67" s="22">
        <f>Invoer!M$6</f>
        <v>1</v>
      </c>
      <c r="BE67" s="22">
        <f>Invoer!N$6</f>
        <v>1</v>
      </c>
      <c r="BF67" s="22">
        <f>Invoer!O$6</f>
        <v>1</v>
      </c>
      <c r="BG67" s="22">
        <f>Invoer!P$6</f>
        <v>1</v>
      </c>
      <c r="BI67" s="8">
        <f>Invoer!B$5</f>
        <v>0.75</v>
      </c>
      <c r="BJ67" s="63">
        <f>G67*$F67*$BI67*Invoer!E$10</f>
        <v>0</v>
      </c>
      <c r="BK67" s="63">
        <f>H67*$F67*$BI67*Invoer!F$10</f>
        <v>0</v>
      </c>
      <c r="BL67" s="63">
        <f>I67*$F67*$BI67*Invoer!G$10</f>
        <v>0</v>
      </c>
      <c r="BM67" s="63">
        <f>J67*$F67*$BI67*Invoer!H$10</f>
        <v>0</v>
      </c>
      <c r="BN67" s="63">
        <f>K67*$F67*$BI67*Invoer!I$10</f>
        <v>0</v>
      </c>
      <c r="BO67" s="63">
        <f>L67*$F67*$BI67*Invoer!J$10</f>
        <v>0</v>
      </c>
      <c r="BP67" s="63">
        <f>M67*$F67*$BI67*Invoer!K$10</f>
        <v>0</v>
      </c>
      <c r="BQ67" s="63">
        <f>N67*$F67*$BI67*Invoer!L$10</f>
        <v>0</v>
      </c>
      <c r="BR67" s="63">
        <f>O67*$F67*$BI67*Invoer!M$10</f>
        <v>0</v>
      </c>
      <c r="BS67" s="63">
        <f>P67*$F67*$BI67*Invoer!N$10</f>
        <v>0</v>
      </c>
      <c r="BT67" s="63">
        <f>Q67*$F67*$BI67*Invoer!O$10</f>
        <v>0</v>
      </c>
      <c r="BU67" s="63">
        <f>R67*$F67*$BI67*Invoer!P$10</f>
        <v>0</v>
      </c>
      <c r="BW67" s="7">
        <f>((BJ67*AV67)*(T67*Invoer!E$7))+BJ67*(100%-AV67)*AI67</f>
        <v>0</v>
      </c>
      <c r="BX67" s="7">
        <f>((BK67*AW67)*(U67*Invoer!F$7))+BK67*(100%-AW67)*AJ67</f>
        <v>0</v>
      </c>
      <c r="BY67" s="7">
        <f>((BL67*AX67)*(V67*Invoer!G$7))+BL67*(100%-AX67)*AK67</f>
        <v>0</v>
      </c>
      <c r="BZ67" s="7">
        <f>((BM67*AY67)*(W67*Invoer!H$7))+BM67*(100%-AY67)*AL67</f>
        <v>0</v>
      </c>
      <c r="CA67" s="7">
        <f>((BN67*AZ67)*(X67*Invoer!I$7))+BN67*(100%-AZ67)*AM67</f>
        <v>0</v>
      </c>
      <c r="CB67" s="7">
        <f>((BO67*BA67)*(Y67*Invoer!J$7))+BO67*(100%-BA67)*AN67</f>
        <v>0</v>
      </c>
      <c r="CC67" s="7">
        <f>((BP67*BB67)*(Z67*Invoer!K$7))+BP67*(100%-BB67)*AO67</f>
        <v>0</v>
      </c>
      <c r="CD67" s="7">
        <f>((BQ67*BC67)*(AA67*Invoer!L$7))+BQ67*(100%-BC67)*AP67</f>
        <v>0</v>
      </c>
      <c r="CE67" s="7">
        <f>((BR67*BD67)*(AB67*Invoer!M$7))+BR67*(100%-BD67)*AQ67</f>
        <v>0</v>
      </c>
      <c r="CF67" s="7">
        <f>((BS67*BE67)*(AC67*Invoer!N$7))+BS67*(100%-BE67)*AR67</f>
        <v>0</v>
      </c>
      <c r="CG67" s="7">
        <f>((BT67*BF67)*(AD67*Invoer!O$7))+BT67*(100%-BF67)*AS67</f>
        <v>0</v>
      </c>
      <c r="CH67" s="7">
        <f>((BU67*BG67)*(AE67*Invoer!P$7))+BU67*(100%-BG67)*AT67</f>
        <v>0</v>
      </c>
      <c r="CI67" s="7"/>
      <c r="CJ67" s="145">
        <f t="shared" si="17"/>
        <v>0</v>
      </c>
      <c r="CK67" s="145">
        <f t="shared" si="18"/>
        <v>0</v>
      </c>
      <c r="CL67" s="145">
        <f t="shared" si="4"/>
        <v>0</v>
      </c>
      <c r="CM67" s="145">
        <f t="shared" si="5"/>
        <v>0</v>
      </c>
      <c r="CN67" s="145">
        <f t="shared" si="6"/>
        <v>0</v>
      </c>
      <c r="CO67" s="145">
        <f t="shared" si="7"/>
        <v>0</v>
      </c>
      <c r="CP67" s="145">
        <f t="shared" si="8"/>
        <v>0</v>
      </c>
      <c r="CQ67" s="145">
        <f t="shared" si="9"/>
        <v>0</v>
      </c>
      <c r="CR67" s="145">
        <f t="shared" si="10"/>
        <v>0</v>
      </c>
      <c r="CS67" s="145">
        <f t="shared" si="11"/>
        <v>0</v>
      </c>
      <c r="CT67" s="145">
        <f t="shared" si="12"/>
        <v>0</v>
      </c>
      <c r="CU67" s="145">
        <f t="shared" si="13"/>
        <v>0</v>
      </c>
    </row>
    <row r="68" spans="1:99">
      <c r="A68" s="255" t="s">
        <v>403</v>
      </c>
      <c r="B68" s="248"/>
      <c r="C68" s="246" t="s">
        <v>159</v>
      </c>
      <c r="D68" s="244" t="s">
        <v>122</v>
      </c>
      <c r="E68" s="148" t="s">
        <v>643</v>
      </c>
      <c r="F68" s="206">
        <v>0</v>
      </c>
      <c r="G68" s="207">
        <v>0</v>
      </c>
      <c r="H68" s="207">
        <v>0</v>
      </c>
      <c r="I68" s="207">
        <v>2</v>
      </c>
      <c r="J68" s="207">
        <v>6.4171122994652405</v>
      </c>
      <c r="K68" s="207">
        <v>19.017432646592709</v>
      </c>
      <c r="L68" s="207">
        <v>46.278441959120713</v>
      </c>
      <c r="M68" s="207">
        <v>81.196292035997018</v>
      </c>
      <c r="N68" s="207">
        <v>104.95290238505471</v>
      </c>
      <c r="O68" s="207">
        <v>115.05151911149547</v>
      </c>
      <c r="P68" s="207">
        <v>118.47132890178163</v>
      </c>
      <c r="Q68" s="207">
        <v>119.8679966212311</v>
      </c>
      <c r="R68" s="207">
        <v>119.999678277263</v>
      </c>
      <c r="S68" s="210"/>
      <c r="T68" s="209">
        <v>5.0801850000000002</v>
      </c>
      <c r="U68" s="136">
        <f t="shared" si="21"/>
        <v>5.0801850000000002</v>
      </c>
      <c r="V68" s="136">
        <f t="shared" si="21"/>
        <v>5.0801850000000002</v>
      </c>
      <c r="W68" s="136">
        <f t="shared" si="21"/>
        <v>5.0801850000000002</v>
      </c>
      <c r="X68" s="136">
        <f t="shared" si="21"/>
        <v>5.0801850000000002</v>
      </c>
      <c r="Y68" s="136">
        <f t="shared" si="21"/>
        <v>5.0801850000000002</v>
      </c>
      <c r="Z68" s="136">
        <f t="shared" si="21"/>
        <v>5.0801850000000002</v>
      </c>
      <c r="AA68" s="136">
        <f t="shared" si="21"/>
        <v>5.0801850000000002</v>
      </c>
      <c r="AB68" s="136">
        <f t="shared" si="21"/>
        <v>5.0801850000000002</v>
      </c>
      <c r="AC68" s="136">
        <f t="shared" si="21"/>
        <v>5.0801850000000002</v>
      </c>
      <c r="AD68" s="136">
        <f t="shared" si="21"/>
        <v>5.0801850000000002</v>
      </c>
      <c r="AE68" s="136">
        <f t="shared" si="21"/>
        <v>5.0801850000000002</v>
      </c>
      <c r="AF68" s="139"/>
      <c r="AG68" s="138">
        <v>4</v>
      </c>
      <c r="AI68" s="23">
        <f>T68*Invoer!E$8</f>
        <v>3.048111</v>
      </c>
      <c r="AJ68" s="23">
        <f>U68*Invoer!F$8</f>
        <v>3.048111</v>
      </c>
      <c r="AK68" s="23">
        <f>V68*Invoer!G$8</f>
        <v>3.048111</v>
      </c>
      <c r="AL68" s="23">
        <f>W68*Invoer!H$8</f>
        <v>3.048111</v>
      </c>
      <c r="AM68" s="23">
        <f>X68*Invoer!I$8</f>
        <v>3.048111</v>
      </c>
      <c r="AN68" s="23">
        <f>Y68*Invoer!J$8</f>
        <v>3.048111</v>
      </c>
      <c r="AO68" s="23">
        <f>Z68*Invoer!K$8</f>
        <v>3.048111</v>
      </c>
      <c r="AP68" s="23">
        <f>AA68*Invoer!L$8</f>
        <v>3.048111</v>
      </c>
      <c r="AQ68" s="23">
        <f>AB68*Invoer!M$8</f>
        <v>3.048111</v>
      </c>
      <c r="AR68" s="23">
        <f>AC68*Invoer!N$8</f>
        <v>3.048111</v>
      </c>
      <c r="AS68" s="23">
        <f>AD68*Invoer!O$8</f>
        <v>3.048111</v>
      </c>
      <c r="AT68" s="23">
        <f>AE68*Invoer!P$8</f>
        <v>3.048111</v>
      </c>
      <c r="AV68" s="22">
        <f>Invoer!E$6</f>
        <v>1</v>
      </c>
      <c r="AW68" s="22">
        <f>Invoer!F$6</f>
        <v>1</v>
      </c>
      <c r="AX68" s="22">
        <f>Invoer!G$6</f>
        <v>1</v>
      </c>
      <c r="AY68" s="22">
        <f>Invoer!H$6</f>
        <v>1</v>
      </c>
      <c r="AZ68" s="22">
        <f>Invoer!I$6</f>
        <v>1</v>
      </c>
      <c r="BA68" s="22">
        <f>Invoer!J$6</f>
        <v>1</v>
      </c>
      <c r="BB68" s="22">
        <f>Invoer!K$6</f>
        <v>1</v>
      </c>
      <c r="BC68" s="22">
        <f>Invoer!L$6</f>
        <v>1</v>
      </c>
      <c r="BD68" s="22">
        <f>Invoer!M$6</f>
        <v>1</v>
      </c>
      <c r="BE68" s="22">
        <f>Invoer!N$6</f>
        <v>1</v>
      </c>
      <c r="BF68" s="22">
        <f>Invoer!O$6</f>
        <v>1</v>
      </c>
      <c r="BG68" s="22">
        <f>Invoer!P$6</f>
        <v>1</v>
      </c>
      <c r="BI68" s="8">
        <f>Invoer!B$5</f>
        <v>0.75</v>
      </c>
      <c r="BJ68" s="63">
        <f>G68*$F68*$BI68*Invoer!E$10</f>
        <v>0</v>
      </c>
      <c r="BK68" s="63">
        <f>H68*$F68*$BI68*Invoer!F$10</f>
        <v>0</v>
      </c>
      <c r="BL68" s="63">
        <f>I68*$F68*$BI68*Invoer!G$10</f>
        <v>0</v>
      </c>
      <c r="BM68" s="63">
        <f>J68*$F68*$BI68*Invoer!H$10</f>
        <v>0</v>
      </c>
      <c r="BN68" s="63">
        <f>K68*$F68*$BI68*Invoer!I$10</f>
        <v>0</v>
      </c>
      <c r="BO68" s="63">
        <f>L68*$F68*$BI68*Invoer!J$10</f>
        <v>0</v>
      </c>
      <c r="BP68" s="63">
        <f>M68*$F68*$BI68*Invoer!K$10</f>
        <v>0</v>
      </c>
      <c r="BQ68" s="63">
        <f>N68*$F68*$BI68*Invoer!L$10</f>
        <v>0</v>
      </c>
      <c r="BR68" s="63">
        <f>O68*$F68*$BI68*Invoer!M$10</f>
        <v>0</v>
      </c>
      <c r="BS68" s="63">
        <f>P68*$F68*$BI68*Invoer!N$10</f>
        <v>0</v>
      </c>
      <c r="BT68" s="63">
        <f>Q68*$F68*$BI68*Invoer!O$10</f>
        <v>0</v>
      </c>
      <c r="BU68" s="63">
        <f>R68*$F68*$BI68*Invoer!P$10</f>
        <v>0</v>
      </c>
      <c r="BW68" s="7">
        <f>((BJ68*AV68)*(T68*Invoer!E$7))+BJ68*(100%-AV68)*AI68</f>
        <v>0</v>
      </c>
      <c r="BX68" s="7">
        <f>((BK68*AW68)*(U68*Invoer!F$7))+BK68*(100%-AW68)*AJ68</f>
        <v>0</v>
      </c>
      <c r="BY68" s="7">
        <f>((BL68*AX68)*(V68*Invoer!G$7))+BL68*(100%-AX68)*AK68</f>
        <v>0</v>
      </c>
      <c r="BZ68" s="7">
        <f>((BM68*AY68)*(W68*Invoer!H$7))+BM68*(100%-AY68)*AL68</f>
        <v>0</v>
      </c>
      <c r="CA68" s="7">
        <f>((BN68*AZ68)*(X68*Invoer!I$7))+BN68*(100%-AZ68)*AM68</f>
        <v>0</v>
      </c>
      <c r="CB68" s="7">
        <f>((BO68*BA68)*(Y68*Invoer!J$7))+BO68*(100%-BA68)*AN68</f>
        <v>0</v>
      </c>
      <c r="CC68" s="7">
        <f>((BP68*BB68)*(Z68*Invoer!K$7))+BP68*(100%-BB68)*AO68</f>
        <v>0</v>
      </c>
      <c r="CD68" s="7">
        <f>((BQ68*BC68)*(AA68*Invoer!L$7))+BQ68*(100%-BC68)*AP68</f>
        <v>0</v>
      </c>
      <c r="CE68" s="7">
        <f>((BR68*BD68)*(AB68*Invoer!M$7))+BR68*(100%-BD68)*AQ68</f>
        <v>0</v>
      </c>
      <c r="CF68" s="7">
        <f>((BS68*BE68)*(AC68*Invoer!N$7))+BS68*(100%-BE68)*AR68</f>
        <v>0</v>
      </c>
      <c r="CG68" s="7">
        <f>((BT68*BF68)*(AD68*Invoer!O$7))+BT68*(100%-BF68)*AS68</f>
        <v>0</v>
      </c>
      <c r="CH68" s="7">
        <f>((BU68*BG68)*(AE68*Invoer!P$7))+BU68*(100%-BG68)*AT68</f>
        <v>0</v>
      </c>
      <c r="CI68" s="7"/>
      <c r="CJ68" s="145">
        <f t="shared" si="17"/>
        <v>0</v>
      </c>
      <c r="CK68" s="145">
        <f t="shared" si="18"/>
        <v>0</v>
      </c>
      <c r="CL68" s="145">
        <f t="shared" si="4"/>
        <v>0</v>
      </c>
      <c r="CM68" s="145">
        <f t="shared" si="5"/>
        <v>0</v>
      </c>
      <c r="CN68" s="145">
        <f t="shared" si="6"/>
        <v>0</v>
      </c>
      <c r="CO68" s="145">
        <f t="shared" si="7"/>
        <v>0</v>
      </c>
      <c r="CP68" s="145">
        <f t="shared" si="8"/>
        <v>0</v>
      </c>
      <c r="CQ68" s="145">
        <f t="shared" si="9"/>
        <v>0</v>
      </c>
      <c r="CR68" s="145">
        <f t="shared" si="10"/>
        <v>0</v>
      </c>
      <c r="CS68" s="145">
        <f t="shared" si="11"/>
        <v>0</v>
      </c>
      <c r="CT68" s="145">
        <f t="shared" si="12"/>
        <v>0</v>
      </c>
      <c r="CU68" s="145">
        <f t="shared" si="13"/>
        <v>0</v>
      </c>
    </row>
    <row r="69" spans="1:99">
      <c r="A69" s="255" t="s">
        <v>412</v>
      </c>
      <c r="B69" s="248"/>
      <c r="C69" s="246" t="s">
        <v>159</v>
      </c>
      <c r="D69" s="244" t="s">
        <v>122</v>
      </c>
      <c r="E69" s="148" t="s">
        <v>643</v>
      </c>
      <c r="F69" s="206">
        <v>0</v>
      </c>
      <c r="G69" s="207">
        <v>0</v>
      </c>
      <c r="H69" s="207">
        <v>0</v>
      </c>
      <c r="I69" s="207">
        <v>0</v>
      </c>
      <c r="J69" s="207">
        <v>9</v>
      </c>
      <c r="K69" s="207">
        <v>12</v>
      </c>
      <c r="L69" s="207">
        <v>15</v>
      </c>
      <c r="M69" s="207">
        <v>18</v>
      </c>
      <c r="N69" s="207">
        <v>21</v>
      </c>
      <c r="O69" s="207">
        <v>25</v>
      </c>
      <c r="P69" s="207">
        <v>30</v>
      </c>
      <c r="Q69" s="207">
        <v>30</v>
      </c>
      <c r="R69" s="207">
        <v>30</v>
      </c>
      <c r="S69" s="210"/>
      <c r="T69" s="209">
        <v>8.5182900000000004</v>
      </c>
      <c r="U69" s="136">
        <f t="shared" si="21"/>
        <v>8.5182900000000004</v>
      </c>
      <c r="V69" s="136">
        <f t="shared" si="21"/>
        <v>8.5182900000000004</v>
      </c>
      <c r="W69" s="136">
        <f t="shared" si="21"/>
        <v>8.5182900000000004</v>
      </c>
      <c r="X69" s="136">
        <f t="shared" si="21"/>
        <v>8.5182900000000004</v>
      </c>
      <c r="Y69" s="136">
        <f t="shared" si="21"/>
        <v>8.5182900000000004</v>
      </c>
      <c r="Z69" s="136">
        <f t="shared" si="21"/>
        <v>8.5182900000000004</v>
      </c>
      <c r="AA69" s="136">
        <f t="shared" si="21"/>
        <v>8.5182900000000004</v>
      </c>
      <c r="AB69" s="136">
        <f t="shared" si="21"/>
        <v>8.5182900000000004</v>
      </c>
      <c r="AC69" s="136">
        <f t="shared" si="21"/>
        <v>8.5182900000000004</v>
      </c>
      <c r="AD69" s="136">
        <f t="shared" si="21"/>
        <v>8.5182900000000004</v>
      </c>
      <c r="AE69" s="136">
        <f t="shared" si="21"/>
        <v>8.5182900000000004</v>
      </c>
      <c r="AF69" s="139"/>
      <c r="AG69" s="138">
        <v>4</v>
      </c>
      <c r="AI69" s="23">
        <f>T69*Invoer!E$8</f>
        <v>5.1109739999999997</v>
      </c>
      <c r="AJ69" s="23">
        <f>U69*Invoer!F$8</f>
        <v>5.1109739999999997</v>
      </c>
      <c r="AK69" s="23">
        <f>V69*Invoer!G$8</f>
        <v>5.1109739999999997</v>
      </c>
      <c r="AL69" s="23">
        <f>W69*Invoer!H$8</f>
        <v>5.1109739999999997</v>
      </c>
      <c r="AM69" s="23">
        <f>X69*Invoer!I$8</f>
        <v>5.1109739999999997</v>
      </c>
      <c r="AN69" s="23">
        <f>Y69*Invoer!J$8</f>
        <v>5.1109739999999997</v>
      </c>
      <c r="AO69" s="23">
        <f>Z69*Invoer!K$8</f>
        <v>5.1109739999999997</v>
      </c>
      <c r="AP69" s="23">
        <f>AA69*Invoer!L$8</f>
        <v>5.1109739999999997</v>
      </c>
      <c r="AQ69" s="23">
        <f>AB69*Invoer!M$8</f>
        <v>5.1109739999999997</v>
      </c>
      <c r="AR69" s="23">
        <f>AC69*Invoer!N$8</f>
        <v>5.1109739999999997</v>
      </c>
      <c r="AS69" s="23">
        <f>AD69*Invoer!O$8</f>
        <v>5.1109739999999997</v>
      </c>
      <c r="AT69" s="23">
        <f>AE69*Invoer!P$8</f>
        <v>5.1109739999999997</v>
      </c>
      <c r="AV69" s="22">
        <f>Invoer!E$6</f>
        <v>1</v>
      </c>
      <c r="AW69" s="22">
        <f>Invoer!F$6</f>
        <v>1</v>
      </c>
      <c r="AX69" s="22">
        <f>Invoer!G$6</f>
        <v>1</v>
      </c>
      <c r="AY69" s="22">
        <f>Invoer!H$6</f>
        <v>1</v>
      </c>
      <c r="AZ69" s="22">
        <f>Invoer!I$6</f>
        <v>1</v>
      </c>
      <c r="BA69" s="22">
        <f>Invoer!J$6</f>
        <v>1</v>
      </c>
      <c r="BB69" s="22">
        <f>Invoer!K$6</f>
        <v>1</v>
      </c>
      <c r="BC69" s="22">
        <f>Invoer!L$6</f>
        <v>1</v>
      </c>
      <c r="BD69" s="22">
        <f>Invoer!M$6</f>
        <v>1</v>
      </c>
      <c r="BE69" s="22">
        <f>Invoer!N$6</f>
        <v>1</v>
      </c>
      <c r="BF69" s="22">
        <f>Invoer!O$6</f>
        <v>1</v>
      </c>
      <c r="BG69" s="22">
        <f>Invoer!P$6</f>
        <v>1</v>
      </c>
      <c r="BI69" s="8">
        <f>Invoer!B$5</f>
        <v>0.75</v>
      </c>
      <c r="BJ69" s="63">
        <f>G69*$F69*$BI69*Invoer!E$10</f>
        <v>0</v>
      </c>
      <c r="BK69" s="63">
        <f>H69*$F69*$BI69*Invoer!F$10</f>
        <v>0</v>
      </c>
      <c r="BL69" s="63">
        <f>I69*$F69*$BI69*Invoer!G$10</f>
        <v>0</v>
      </c>
      <c r="BM69" s="63">
        <f>J69*$F69*$BI69*Invoer!H$10</f>
        <v>0</v>
      </c>
      <c r="BN69" s="63">
        <f>K69*$F69*$BI69*Invoer!I$10</f>
        <v>0</v>
      </c>
      <c r="BO69" s="63">
        <f>L69*$F69*$BI69*Invoer!J$10</f>
        <v>0</v>
      </c>
      <c r="BP69" s="63">
        <f>M69*$F69*$BI69*Invoer!K$10</f>
        <v>0</v>
      </c>
      <c r="BQ69" s="63">
        <f>N69*$F69*$BI69*Invoer!L$10</f>
        <v>0</v>
      </c>
      <c r="BR69" s="63">
        <f>O69*$F69*$BI69*Invoer!M$10</f>
        <v>0</v>
      </c>
      <c r="BS69" s="63">
        <f>P69*$F69*$BI69*Invoer!N$10</f>
        <v>0</v>
      </c>
      <c r="BT69" s="63">
        <f>Q69*$F69*$BI69*Invoer!O$10</f>
        <v>0</v>
      </c>
      <c r="BU69" s="63">
        <f>R69*$F69*$BI69*Invoer!P$10</f>
        <v>0</v>
      </c>
      <c r="BW69" s="7">
        <f>((BJ69*AV69)*(T69*Invoer!E$7))+BJ69*(100%-AV69)*AI69</f>
        <v>0</v>
      </c>
      <c r="BX69" s="7">
        <f>((BK69*AW69)*(U69*Invoer!F$7))+BK69*(100%-AW69)*AJ69</f>
        <v>0</v>
      </c>
      <c r="BY69" s="7">
        <f>((BL69*AX69)*(V69*Invoer!G$7))+BL69*(100%-AX69)*AK69</f>
        <v>0</v>
      </c>
      <c r="BZ69" s="7">
        <f>((BM69*AY69)*(W69*Invoer!H$7))+BM69*(100%-AY69)*AL69</f>
        <v>0</v>
      </c>
      <c r="CA69" s="7">
        <f>((BN69*AZ69)*(X69*Invoer!I$7))+BN69*(100%-AZ69)*AM69</f>
        <v>0</v>
      </c>
      <c r="CB69" s="7">
        <f>((BO69*BA69)*(Y69*Invoer!J$7))+BO69*(100%-BA69)*AN69</f>
        <v>0</v>
      </c>
      <c r="CC69" s="7">
        <f>((BP69*BB69)*(Z69*Invoer!K$7))+BP69*(100%-BB69)*AO69</f>
        <v>0</v>
      </c>
      <c r="CD69" s="7">
        <f>((BQ69*BC69)*(AA69*Invoer!L$7))+BQ69*(100%-BC69)*AP69</f>
        <v>0</v>
      </c>
      <c r="CE69" s="7">
        <f>((BR69*BD69)*(AB69*Invoer!M$7))+BR69*(100%-BD69)*AQ69</f>
        <v>0</v>
      </c>
      <c r="CF69" s="7">
        <f>((BS69*BE69)*(AC69*Invoer!N$7))+BS69*(100%-BE69)*AR69</f>
        <v>0</v>
      </c>
      <c r="CG69" s="7">
        <f>((BT69*BF69)*(AD69*Invoer!O$7))+BT69*(100%-BF69)*AS69</f>
        <v>0</v>
      </c>
      <c r="CH69" s="7">
        <f>((BU69*BG69)*(AE69*Invoer!P$7))+BU69*(100%-BG69)*AT69</f>
        <v>0</v>
      </c>
      <c r="CI69" s="7"/>
      <c r="CJ69" s="145">
        <f t="shared" si="17"/>
        <v>0</v>
      </c>
      <c r="CK69" s="145">
        <f t="shared" si="18"/>
        <v>0</v>
      </c>
      <c r="CL69" s="145">
        <f t="shared" si="4"/>
        <v>0</v>
      </c>
      <c r="CM69" s="145">
        <f t="shared" si="5"/>
        <v>0</v>
      </c>
      <c r="CN69" s="145">
        <f t="shared" si="6"/>
        <v>0</v>
      </c>
      <c r="CO69" s="145">
        <f t="shared" si="7"/>
        <v>0</v>
      </c>
      <c r="CP69" s="145">
        <f t="shared" si="8"/>
        <v>0</v>
      </c>
      <c r="CQ69" s="145">
        <f t="shared" si="9"/>
        <v>0</v>
      </c>
      <c r="CR69" s="145">
        <f t="shared" si="10"/>
        <v>0</v>
      </c>
      <c r="CS69" s="145">
        <f t="shared" si="11"/>
        <v>0</v>
      </c>
      <c r="CT69" s="145">
        <f t="shared" si="12"/>
        <v>0</v>
      </c>
      <c r="CU69" s="145">
        <f t="shared" si="13"/>
        <v>0</v>
      </c>
    </row>
    <row r="70" spans="1:99">
      <c r="A70" s="259" t="s">
        <v>459</v>
      </c>
      <c r="B70" s="251"/>
      <c r="C70" s="251" t="s">
        <v>484</v>
      </c>
      <c r="D70" s="252" t="s">
        <v>622</v>
      </c>
      <c r="E70" s="148" t="s">
        <v>616</v>
      </c>
      <c r="F70" s="206">
        <v>0</v>
      </c>
      <c r="G70" s="207">
        <v>0.05</v>
      </c>
      <c r="H70" s="207">
        <v>0.05</v>
      </c>
      <c r="I70" s="207">
        <v>0.05</v>
      </c>
      <c r="J70" s="207">
        <v>0.05</v>
      </c>
      <c r="K70" s="207">
        <v>0.05</v>
      </c>
      <c r="L70" s="207">
        <v>0.05</v>
      </c>
      <c r="M70" s="207">
        <v>0.05</v>
      </c>
      <c r="N70" s="207">
        <v>0.05</v>
      </c>
      <c r="O70" s="207">
        <v>0.05</v>
      </c>
      <c r="P70" s="207">
        <v>0.05</v>
      </c>
      <c r="Q70" s="207">
        <v>0.05</v>
      </c>
      <c r="R70" s="207">
        <v>0.05</v>
      </c>
      <c r="S70" s="210"/>
      <c r="T70" s="212">
        <v>60</v>
      </c>
      <c r="U70" s="136">
        <f t="shared" si="21"/>
        <v>60</v>
      </c>
      <c r="V70" s="136">
        <f t="shared" si="21"/>
        <v>60</v>
      </c>
      <c r="W70" s="136">
        <f t="shared" si="21"/>
        <v>60</v>
      </c>
      <c r="X70" s="136">
        <f t="shared" si="21"/>
        <v>60</v>
      </c>
      <c r="Y70" s="136">
        <f t="shared" si="21"/>
        <v>60</v>
      </c>
      <c r="Z70" s="136">
        <f t="shared" si="21"/>
        <v>60</v>
      </c>
      <c r="AA70" s="136">
        <f t="shared" si="21"/>
        <v>60</v>
      </c>
      <c r="AB70" s="136">
        <f t="shared" si="21"/>
        <v>60</v>
      </c>
      <c r="AC70" s="136">
        <f t="shared" si="21"/>
        <v>60</v>
      </c>
      <c r="AD70" s="136">
        <f t="shared" si="21"/>
        <v>60</v>
      </c>
      <c r="AE70" s="136">
        <f t="shared" si="21"/>
        <v>60</v>
      </c>
      <c r="AF70" s="139"/>
      <c r="AG70" s="138">
        <v>4</v>
      </c>
      <c r="AI70" s="23">
        <f>T70*Invoer!E$8</f>
        <v>36</v>
      </c>
      <c r="AJ70" s="23">
        <f>U70*Invoer!F$8</f>
        <v>36</v>
      </c>
      <c r="AK70" s="23">
        <f>V70*Invoer!G$8</f>
        <v>36</v>
      </c>
      <c r="AL70" s="23">
        <f>W70*Invoer!H$8</f>
        <v>36</v>
      </c>
      <c r="AM70" s="23">
        <f>X70*Invoer!I$8</f>
        <v>36</v>
      </c>
      <c r="AN70" s="23">
        <f>Y70*Invoer!J$8</f>
        <v>36</v>
      </c>
      <c r="AO70" s="23">
        <f>Z70*Invoer!K$8</f>
        <v>36</v>
      </c>
      <c r="AP70" s="23">
        <f>AA70*Invoer!L$8</f>
        <v>36</v>
      </c>
      <c r="AQ70" s="23">
        <f>AB70*Invoer!M$8</f>
        <v>36</v>
      </c>
      <c r="AR70" s="23">
        <f>AC70*Invoer!N$8</f>
        <v>36</v>
      </c>
      <c r="AS70" s="23">
        <f>AD70*Invoer!O$8</f>
        <v>36</v>
      </c>
      <c r="AT70" s="23">
        <f>AE70*Invoer!P$8</f>
        <v>36</v>
      </c>
      <c r="AV70" s="22">
        <f>Invoer!E$6</f>
        <v>1</v>
      </c>
      <c r="AW70" s="22">
        <f>Invoer!F$6</f>
        <v>1</v>
      </c>
      <c r="AX70" s="22">
        <f>Invoer!G$6</f>
        <v>1</v>
      </c>
      <c r="AY70" s="22">
        <f>Invoer!H$6</f>
        <v>1</v>
      </c>
      <c r="AZ70" s="22">
        <f>Invoer!I$6</f>
        <v>1</v>
      </c>
      <c r="BA70" s="22">
        <f>Invoer!J$6</f>
        <v>1</v>
      </c>
      <c r="BB70" s="22">
        <f>Invoer!K$6</f>
        <v>1</v>
      </c>
      <c r="BC70" s="22">
        <f>Invoer!L$6</f>
        <v>1</v>
      </c>
      <c r="BD70" s="22">
        <f>Invoer!M$6</f>
        <v>1</v>
      </c>
      <c r="BE70" s="22">
        <f>Invoer!N$6</f>
        <v>1</v>
      </c>
      <c r="BF70" s="22">
        <f>Invoer!O$6</f>
        <v>1</v>
      </c>
      <c r="BG70" s="22">
        <f>Invoer!P$6</f>
        <v>1</v>
      </c>
      <c r="BI70" s="8">
        <f>Invoer!B$5</f>
        <v>0.75</v>
      </c>
      <c r="BJ70" s="63">
        <f>G70*$F70*$BI70*Invoer!E$10</f>
        <v>0</v>
      </c>
      <c r="BK70" s="63">
        <f>H70*$F70*$BI70*Invoer!F$10</f>
        <v>0</v>
      </c>
      <c r="BL70" s="63">
        <f>I70*$F70*$BI70*Invoer!G$10</f>
        <v>0</v>
      </c>
      <c r="BM70" s="63">
        <f>J70*$F70*$BI70*Invoer!H$10</f>
        <v>0</v>
      </c>
      <c r="BN70" s="63">
        <f>K70*$F70*$BI70*Invoer!I$10</f>
        <v>0</v>
      </c>
      <c r="BO70" s="63">
        <f>L70*$F70*$BI70*Invoer!J$10</f>
        <v>0</v>
      </c>
      <c r="BP70" s="63">
        <f>M70*$F70*$BI70*Invoer!K$10</f>
        <v>0</v>
      </c>
      <c r="BQ70" s="63">
        <f>N70*$F70*$BI70*Invoer!L$10</f>
        <v>0</v>
      </c>
      <c r="BR70" s="63">
        <f>O70*$F70*$BI70*Invoer!M$10</f>
        <v>0</v>
      </c>
      <c r="BS70" s="63">
        <f>P70*$F70*$BI70*Invoer!N$10</f>
        <v>0</v>
      </c>
      <c r="BT70" s="63">
        <f>Q70*$F70*$BI70*Invoer!O$10</f>
        <v>0</v>
      </c>
      <c r="BU70" s="63">
        <f>R70*$F70*$BI70*Invoer!P$10</f>
        <v>0</v>
      </c>
      <c r="BW70" s="7">
        <f>((BJ70*AV70)*(T70*Invoer!E$7))+BJ70*(100%-AV70)*AI70</f>
        <v>0</v>
      </c>
      <c r="BX70" s="7">
        <f>((BK70*AW70)*(U70*Invoer!F$7))+BK70*(100%-AW70)*AJ70</f>
        <v>0</v>
      </c>
      <c r="BY70" s="7">
        <f>((BL70*AX70)*(V70*Invoer!G$7))+BL70*(100%-AX70)*AK70</f>
        <v>0</v>
      </c>
      <c r="BZ70" s="7">
        <f>((BM70*AY70)*(W70*Invoer!H$7))+BM70*(100%-AY70)*AL70</f>
        <v>0</v>
      </c>
      <c r="CA70" s="7">
        <f>((BN70*AZ70)*(X70*Invoer!I$7))+BN70*(100%-AZ70)*AM70</f>
        <v>0</v>
      </c>
      <c r="CB70" s="7">
        <f>((BO70*BA70)*(Y70*Invoer!J$7))+BO70*(100%-BA70)*AN70</f>
        <v>0</v>
      </c>
      <c r="CC70" s="7">
        <f>((BP70*BB70)*(Z70*Invoer!K$7))+BP70*(100%-BB70)*AO70</f>
        <v>0</v>
      </c>
      <c r="CD70" s="7">
        <f>((BQ70*BC70)*(AA70*Invoer!L$7))+BQ70*(100%-BC70)*AP70</f>
        <v>0</v>
      </c>
      <c r="CE70" s="7">
        <f>((BR70*BD70)*(AB70*Invoer!M$7))+BR70*(100%-BD70)*AQ70</f>
        <v>0</v>
      </c>
      <c r="CF70" s="7">
        <f>((BS70*BE70)*(AC70*Invoer!N$7))+BS70*(100%-BE70)*AR70</f>
        <v>0</v>
      </c>
      <c r="CG70" s="7">
        <f>((BT70*BF70)*(AD70*Invoer!O$7))+BT70*(100%-BF70)*AS70</f>
        <v>0</v>
      </c>
      <c r="CH70" s="7">
        <f>((BU70*BG70)*(AE70*Invoer!P$7))+BU70*(100%-BG70)*AT70</f>
        <v>0</v>
      </c>
      <c r="CJ70" s="145">
        <f t="shared" ref="CJ70:CJ101" si="22">BJ70/$AG70</f>
        <v>0</v>
      </c>
      <c r="CK70" s="145">
        <f t="shared" ref="CK70:CK101" si="23">BK70/$AG70</f>
        <v>0</v>
      </c>
      <c r="CL70" s="145">
        <f t="shared" si="4"/>
        <v>0</v>
      </c>
      <c r="CM70" s="145">
        <f t="shared" si="5"/>
        <v>0</v>
      </c>
      <c r="CN70" s="145">
        <f t="shared" si="6"/>
        <v>0</v>
      </c>
      <c r="CO70" s="145">
        <f t="shared" si="7"/>
        <v>0</v>
      </c>
      <c r="CP70" s="145">
        <f t="shared" si="8"/>
        <v>0</v>
      </c>
      <c r="CQ70" s="145">
        <f t="shared" si="9"/>
        <v>0</v>
      </c>
      <c r="CR70" s="145">
        <f t="shared" si="10"/>
        <v>0</v>
      </c>
      <c r="CS70" s="145">
        <f t="shared" si="11"/>
        <v>0</v>
      </c>
      <c r="CT70" s="145">
        <f t="shared" si="12"/>
        <v>0</v>
      </c>
      <c r="CU70" s="145">
        <f t="shared" si="13"/>
        <v>0</v>
      </c>
    </row>
    <row r="71" spans="1:99">
      <c r="A71" s="241" t="s">
        <v>161</v>
      </c>
      <c r="B71" s="242"/>
      <c r="C71" s="246" t="s">
        <v>162</v>
      </c>
      <c r="D71" s="244" t="s">
        <v>163</v>
      </c>
      <c r="E71" s="148" t="s">
        <v>643</v>
      </c>
      <c r="F71" s="206">
        <v>12</v>
      </c>
      <c r="G71" s="207">
        <v>0</v>
      </c>
      <c r="H71" s="207">
        <v>0</v>
      </c>
      <c r="I71" s="207">
        <v>0</v>
      </c>
      <c r="J71" s="207">
        <v>2</v>
      </c>
      <c r="K71" s="207">
        <v>4</v>
      </c>
      <c r="L71" s="207">
        <v>6</v>
      </c>
      <c r="M71" s="207">
        <v>8</v>
      </c>
      <c r="N71" s="207">
        <v>10</v>
      </c>
      <c r="O71" s="207">
        <v>10</v>
      </c>
      <c r="P71" s="207">
        <v>10</v>
      </c>
      <c r="Q71" s="207">
        <v>10</v>
      </c>
      <c r="R71" s="207">
        <v>10</v>
      </c>
      <c r="S71" s="210"/>
      <c r="T71" s="209">
        <v>10</v>
      </c>
      <c r="U71" s="136">
        <f t="shared" si="21"/>
        <v>10</v>
      </c>
      <c r="V71" s="136">
        <f t="shared" si="21"/>
        <v>10</v>
      </c>
      <c r="W71" s="136">
        <f t="shared" si="21"/>
        <v>10</v>
      </c>
      <c r="X71" s="136">
        <f t="shared" si="21"/>
        <v>10</v>
      </c>
      <c r="Y71" s="136">
        <f t="shared" si="21"/>
        <v>10</v>
      </c>
      <c r="Z71" s="136">
        <f t="shared" si="21"/>
        <v>10</v>
      </c>
      <c r="AA71" s="136">
        <f t="shared" si="21"/>
        <v>10</v>
      </c>
      <c r="AB71" s="136">
        <f t="shared" si="21"/>
        <v>10</v>
      </c>
      <c r="AC71" s="136">
        <f t="shared" si="21"/>
        <v>10</v>
      </c>
      <c r="AD71" s="136">
        <f t="shared" si="21"/>
        <v>10</v>
      </c>
      <c r="AE71" s="136">
        <f t="shared" si="21"/>
        <v>10</v>
      </c>
      <c r="AF71" s="139"/>
      <c r="AG71" s="138">
        <v>4</v>
      </c>
      <c r="AI71" s="23">
        <f>T71*Invoer!E$8</f>
        <v>6</v>
      </c>
      <c r="AJ71" s="23">
        <f>U71*Invoer!F$8</f>
        <v>6</v>
      </c>
      <c r="AK71" s="23">
        <f>V71*Invoer!G$8</f>
        <v>6</v>
      </c>
      <c r="AL71" s="23">
        <f>W71*Invoer!H$8</f>
        <v>6</v>
      </c>
      <c r="AM71" s="23">
        <f>X71*Invoer!I$8</f>
        <v>6</v>
      </c>
      <c r="AN71" s="23">
        <f>Y71*Invoer!J$8</f>
        <v>6</v>
      </c>
      <c r="AO71" s="23">
        <f>Z71*Invoer!K$8</f>
        <v>6</v>
      </c>
      <c r="AP71" s="23">
        <f>AA71*Invoer!L$8</f>
        <v>6</v>
      </c>
      <c r="AQ71" s="23">
        <f>AB71*Invoer!M$8</f>
        <v>6</v>
      </c>
      <c r="AR71" s="23">
        <f>AC71*Invoer!N$8</f>
        <v>6</v>
      </c>
      <c r="AS71" s="23">
        <f>AD71*Invoer!O$8</f>
        <v>6</v>
      </c>
      <c r="AT71" s="23">
        <f>AE71*Invoer!P$8</f>
        <v>6</v>
      </c>
      <c r="AV71" s="22">
        <f>Invoer!E$6</f>
        <v>1</v>
      </c>
      <c r="AW71" s="22">
        <f>Invoer!F$6</f>
        <v>1</v>
      </c>
      <c r="AX71" s="22">
        <f>Invoer!G$6</f>
        <v>1</v>
      </c>
      <c r="AY71" s="22">
        <f>Invoer!H$6</f>
        <v>1</v>
      </c>
      <c r="AZ71" s="22">
        <f>Invoer!I$6</f>
        <v>1</v>
      </c>
      <c r="BA71" s="22">
        <f>Invoer!J$6</f>
        <v>1</v>
      </c>
      <c r="BB71" s="22">
        <f>Invoer!K$6</f>
        <v>1</v>
      </c>
      <c r="BC71" s="22">
        <f>Invoer!L$6</f>
        <v>1</v>
      </c>
      <c r="BD71" s="22">
        <f>Invoer!M$6</f>
        <v>1</v>
      </c>
      <c r="BE71" s="22">
        <f>Invoer!N$6</f>
        <v>1</v>
      </c>
      <c r="BF71" s="22">
        <f>Invoer!O$6</f>
        <v>1</v>
      </c>
      <c r="BG71" s="22">
        <f>Invoer!P$6</f>
        <v>1</v>
      </c>
      <c r="BI71" s="8">
        <f>Invoer!B$5</f>
        <v>0.75</v>
      </c>
      <c r="BJ71" s="63">
        <f>G71*$F71*$BI71*Invoer!E$10</f>
        <v>0</v>
      </c>
      <c r="BK71" s="63">
        <f>H71*$F71*$BI71*Invoer!F$10</f>
        <v>0</v>
      </c>
      <c r="BL71" s="63">
        <f>I71*$F71*$BI71*Invoer!G$10</f>
        <v>0</v>
      </c>
      <c r="BM71" s="63">
        <f>J71*$F71*$BI71*Invoer!H$10</f>
        <v>18</v>
      </c>
      <c r="BN71" s="63">
        <f>K71*$F71*$BI71*Invoer!I$10</f>
        <v>36</v>
      </c>
      <c r="BO71" s="63">
        <f>L71*$F71*$BI71*Invoer!J$10</f>
        <v>54</v>
      </c>
      <c r="BP71" s="63">
        <f>M71*$F71*$BI71*Invoer!K$10</f>
        <v>72</v>
      </c>
      <c r="BQ71" s="63">
        <f>N71*$F71*$BI71*Invoer!L$10</f>
        <v>90</v>
      </c>
      <c r="BR71" s="63">
        <f>O71*$F71*$BI71*Invoer!M$10</f>
        <v>90</v>
      </c>
      <c r="BS71" s="63">
        <f>P71*$F71*$BI71*Invoer!N$10</f>
        <v>90</v>
      </c>
      <c r="BT71" s="63">
        <f>Q71*$F71*$BI71*Invoer!O$10</f>
        <v>90</v>
      </c>
      <c r="BU71" s="63">
        <f>R71*$F71*$BI71*Invoer!P$10</f>
        <v>90</v>
      </c>
      <c r="BW71" s="7">
        <f>((BJ71*AV71)*(T71*Invoer!E$7))+BJ71*(100%-AV71)*AI71</f>
        <v>0</v>
      </c>
      <c r="BX71" s="7">
        <f>((BK71*AW71)*(U71*Invoer!F$7))+BK71*(100%-AW71)*AJ71</f>
        <v>0</v>
      </c>
      <c r="BY71" s="7">
        <f>((BL71*AX71)*(V71*Invoer!G$7))+BL71*(100%-AX71)*AK71</f>
        <v>0</v>
      </c>
      <c r="BZ71" s="7">
        <f>((BM71*AY71)*(W71*Invoer!H$7))+BM71*(100%-AY71)*AL71</f>
        <v>180</v>
      </c>
      <c r="CA71" s="7">
        <f>((BN71*AZ71)*(X71*Invoer!I$7))+BN71*(100%-AZ71)*AM71</f>
        <v>360</v>
      </c>
      <c r="CB71" s="7">
        <f>((BO71*BA71)*(Y71*Invoer!J$7))+BO71*(100%-BA71)*AN71</f>
        <v>540</v>
      </c>
      <c r="CC71" s="7">
        <f>((BP71*BB71)*(Z71*Invoer!K$7))+BP71*(100%-BB71)*AO71</f>
        <v>720</v>
      </c>
      <c r="CD71" s="7">
        <f>((BQ71*BC71)*(AA71*Invoer!L$7))+BQ71*(100%-BC71)*AP71</f>
        <v>900</v>
      </c>
      <c r="CE71" s="7">
        <f>((BR71*BD71)*(AB71*Invoer!M$7))+BR71*(100%-BD71)*AQ71</f>
        <v>900</v>
      </c>
      <c r="CF71" s="7">
        <f>((BS71*BE71)*(AC71*Invoer!N$7))+BS71*(100%-BE71)*AR71</f>
        <v>900</v>
      </c>
      <c r="CG71" s="7">
        <f>((BT71*BF71)*(AD71*Invoer!O$7))+BT71*(100%-BF71)*AS71</f>
        <v>900</v>
      </c>
      <c r="CH71" s="7">
        <f>((BU71*BG71)*(AE71*Invoer!P$7))+BU71*(100%-BG71)*AT71</f>
        <v>900</v>
      </c>
      <c r="CI71" s="7"/>
      <c r="CJ71" s="145">
        <f t="shared" si="22"/>
        <v>0</v>
      </c>
      <c r="CK71" s="145">
        <f t="shared" si="23"/>
        <v>0</v>
      </c>
      <c r="CL71" s="145">
        <f t="shared" ref="CL71:CL134" si="24">BL71/$AG71</f>
        <v>0</v>
      </c>
      <c r="CM71" s="145">
        <f t="shared" ref="CM71:CM134" si="25">BM71/$AG71</f>
        <v>4.5</v>
      </c>
      <c r="CN71" s="145">
        <f t="shared" ref="CN71:CN134" si="26">BN71/$AG71</f>
        <v>9</v>
      </c>
      <c r="CO71" s="145">
        <f t="shared" ref="CO71:CO134" si="27">BO71/$AG71</f>
        <v>13.5</v>
      </c>
      <c r="CP71" s="145">
        <f t="shared" ref="CP71:CP134" si="28">BP71/$AG71</f>
        <v>18</v>
      </c>
      <c r="CQ71" s="145">
        <f t="shared" ref="CQ71:CQ134" si="29">BQ71/$AG71</f>
        <v>22.5</v>
      </c>
      <c r="CR71" s="145">
        <f t="shared" ref="CR71:CR134" si="30">BR71/$AG71</f>
        <v>22.5</v>
      </c>
      <c r="CS71" s="145">
        <f t="shared" ref="CS71:CS134" si="31">BS71/$AG71</f>
        <v>22.5</v>
      </c>
      <c r="CT71" s="145">
        <f t="shared" ref="CT71:CT134" si="32">BT71/$AG71</f>
        <v>22.5</v>
      </c>
      <c r="CU71" s="145">
        <f t="shared" ref="CU71:CU134" si="33">BU71/$AG71</f>
        <v>22.5</v>
      </c>
    </row>
    <row r="72" spans="1:99">
      <c r="A72" s="241" t="s">
        <v>485</v>
      </c>
      <c r="B72" s="242" t="s">
        <v>609</v>
      </c>
      <c r="C72" s="243" t="s">
        <v>486</v>
      </c>
      <c r="D72" s="244" t="s">
        <v>160</v>
      </c>
      <c r="E72" s="148" t="s">
        <v>643</v>
      </c>
      <c r="F72" s="206">
        <v>0</v>
      </c>
      <c r="G72" s="207">
        <v>0</v>
      </c>
      <c r="H72" s="207">
        <v>0.5</v>
      </c>
      <c r="I72" s="207">
        <v>1.2</v>
      </c>
      <c r="J72" s="207">
        <v>2.0689655172413794</v>
      </c>
      <c r="K72" s="207">
        <v>2.643171806167401</v>
      </c>
      <c r="L72" s="207">
        <v>2.8832292167227296</v>
      </c>
      <c r="M72" s="207">
        <v>2.9639875512522846</v>
      </c>
      <c r="N72" s="207">
        <v>2.9891047133199491</v>
      </c>
      <c r="O72" s="207">
        <v>2.9967230833084026</v>
      </c>
      <c r="P72" s="207">
        <v>2.9990161727445313</v>
      </c>
      <c r="Q72" s="207">
        <v>2.9999158556555265</v>
      </c>
      <c r="R72" s="207">
        <v>2.9999997955137641</v>
      </c>
      <c r="S72" s="210"/>
      <c r="T72" s="209">
        <v>10</v>
      </c>
      <c r="U72" s="136">
        <f t="shared" si="21"/>
        <v>10</v>
      </c>
      <c r="V72" s="136">
        <f t="shared" si="21"/>
        <v>10</v>
      </c>
      <c r="W72" s="136">
        <f t="shared" si="21"/>
        <v>10</v>
      </c>
      <c r="X72" s="136">
        <f t="shared" si="21"/>
        <v>10</v>
      </c>
      <c r="Y72" s="136">
        <f t="shared" si="21"/>
        <v>10</v>
      </c>
      <c r="Z72" s="136">
        <f t="shared" si="21"/>
        <v>10</v>
      </c>
      <c r="AA72" s="136">
        <f t="shared" si="21"/>
        <v>10</v>
      </c>
      <c r="AB72" s="136">
        <f t="shared" si="21"/>
        <v>10</v>
      </c>
      <c r="AC72" s="136">
        <f t="shared" si="21"/>
        <v>10</v>
      </c>
      <c r="AD72" s="136">
        <f t="shared" si="21"/>
        <v>10</v>
      </c>
      <c r="AE72" s="136">
        <f t="shared" si="21"/>
        <v>10</v>
      </c>
      <c r="AF72" s="139"/>
      <c r="AG72" s="138">
        <v>4</v>
      </c>
      <c r="AI72" s="23">
        <f>T72*Invoer!E$8</f>
        <v>6</v>
      </c>
      <c r="AJ72" s="23">
        <f>U72*Invoer!F$8</f>
        <v>6</v>
      </c>
      <c r="AK72" s="23">
        <f>V72*Invoer!G$8</f>
        <v>6</v>
      </c>
      <c r="AL72" s="23">
        <f>W72*Invoer!H$8</f>
        <v>6</v>
      </c>
      <c r="AM72" s="23">
        <f>X72*Invoer!I$8</f>
        <v>6</v>
      </c>
      <c r="AN72" s="23">
        <f>Y72*Invoer!J$8</f>
        <v>6</v>
      </c>
      <c r="AO72" s="23">
        <f>Z72*Invoer!K$8</f>
        <v>6</v>
      </c>
      <c r="AP72" s="23">
        <f>AA72*Invoer!L$8</f>
        <v>6</v>
      </c>
      <c r="AQ72" s="23">
        <f>AB72*Invoer!M$8</f>
        <v>6</v>
      </c>
      <c r="AR72" s="23">
        <f>AC72*Invoer!N$8</f>
        <v>6</v>
      </c>
      <c r="AS72" s="23">
        <f>AD72*Invoer!O$8</f>
        <v>6</v>
      </c>
      <c r="AT72" s="23">
        <f>AE72*Invoer!P$8</f>
        <v>6</v>
      </c>
      <c r="AV72" s="22">
        <f>Invoer!E$6</f>
        <v>1</v>
      </c>
      <c r="AW72" s="22">
        <f>Invoer!F$6</f>
        <v>1</v>
      </c>
      <c r="AX72" s="22">
        <f>Invoer!G$6</f>
        <v>1</v>
      </c>
      <c r="AY72" s="22">
        <f>Invoer!H$6</f>
        <v>1</v>
      </c>
      <c r="AZ72" s="22">
        <f>Invoer!I$6</f>
        <v>1</v>
      </c>
      <c r="BA72" s="22">
        <f>Invoer!J$6</f>
        <v>1</v>
      </c>
      <c r="BB72" s="22">
        <f>Invoer!K$6</f>
        <v>1</v>
      </c>
      <c r="BC72" s="22">
        <f>Invoer!L$6</f>
        <v>1</v>
      </c>
      <c r="BD72" s="22">
        <f>Invoer!M$6</f>
        <v>1</v>
      </c>
      <c r="BE72" s="22">
        <f>Invoer!N$6</f>
        <v>1</v>
      </c>
      <c r="BF72" s="22">
        <f>Invoer!O$6</f>
        <v>1</v>
      </c>
      <c r="BG72" s="22">
        <f>Invoer!P$6</f>
        <v>1</v>
      </c>
      <c r="BI72" s="8">
        <f>Invoer!B$5</f>
        <v>0.75</v>
      </c>
      <c r="BJ72" s="63">
        <f>G72*$F72*$BI72*Invoer!E$10</f>
        <v>0</v>
      </c>
      <c r="BK72" s="63">
        <f>H72*$F72*$BI72*Invoer!F$10</f>
        <v>0</v>
      </c>
      <c r="BL72" s="63">
        <f>I72*$F72*$BI72*Invoer!G$10</f>
        <v>0</v>
      </c>
      <c r="BM72" s="63">
        <f>J72*$F72*$BI72*Invoer!H$10</f>
        <v>0</v>
      </c>
      <c r="BN72" s="63">
        <f>K72*$F72*$BI72*Invoer!I$10</f>
        <v>0</v>
      </c>
      <c r="BO72" s="63">
        <f>L72*$F72*$BI72*Invoer!J$10</f>
        <v>0</v>
      </c>
      <c r="BP72" s="63">
        <f>M72*$F72*$BI72*Invoer!K$10</f>
        <v>0</v>
      </c>
      <c r="BQ72" s="63">
        <f>N72*$F72*$BI72*Invoer!L$10</f>
        <v>0</v>
      </c>
      <c r="BR72" s="63">
        <f>O72*$F72*$BI72*Invoer!M$10</f>
        <v>0</v>
      </c>
      <c r="BS72" s="63">
        <f>P72*$F72*$BI72*Invoer!N$10</f>
        <v>0</v>
      </c>
      <c r="BT72" s="63">
        <f>Q72*$F72*$BI72*Invoer!O$10</f>
        <v>0</v>
      </c>
      <c r="BU72" s="63">
        <f>R72*$F72*$BI72*Invoer!P$10</f>
        <v>0</v>
      </c>
      <c r="BW72" s="7">
        <f>((BJ72*AV72)*(T72*Invoer!E$7))+BJ72*(100%-AV72)*AI72</f>
        <v>0</v>
      </c>
      <c r="BX72" s="7">
        <f>((BK72*AW72)*(U72*Invoer!F$7))+BK72*(100%-AW72)*AJ72</f>
        <v>0</v>
      </c>
      <c r="BY72" s="7">
        <f>((BL72*AX72)*(V72*Invoer!G$7))+BL72*(100%-AX72)*AK72</f>
        <v>0</v>
      </c>
      <c r="BZ72" s="7">
        <f>((BM72*AY72)*(W72*Invoer!H$7))+BM72*(100%-AY72)*AL72</f>
        <v>0</v>
      </c>
      <c r="CA72" s="7">
        <f>((BN72*AZ72)*(X72*Invoer!I$7))+BN72*(100%-AZ72)*AM72</f>
        <v>0</v>
      </c>
      <c r="CB72" s="7">
        <f>((BO72*BA72)*(Y72*Invoer!J$7))+BO72*(100%-BA72)*AN72</f>
        <v>0</v>
      </c>
      <c r="CC72" s="7">
        <f>((BP72*BB72)*(Z72*Invoer!K$7))+BP72*(100%-BB72)*AO72</f>
        <v>0</v>
      </c>
      <c r="CD72" s="7">
        <f>((BQ72*BC72)*(AA72*Invoer!L$7))+BQ72*(100%-BC72)*AP72</f>
        <v>0</v>
      </c>
      <c r="CE72" s="7">
        <f>((BR72*BD72)*(AB72*Invoer!M$7))+BR72*(100%-BD72)*AQ72</f>
        <v>0</v>
      </c>
      <c r="CF72" s="7">
        <f>((BS72*BE72)*(AC72*Invoer!N$7))+BS72*(100%-BE72)*AR72</f>
        <v>0</v>
      </c>
      <c r="CG72" s="7">
        <f>((BT72*BF72)*(AD72*Invoer!O$7))+BT72*(100%-BF72)*AS72</f>
        <v>0</v>
      </c>
      <c r="CH72" s="7">
        <f>((BU72*BG72)*(AE72*Invoer!P$7))+BU72*(100%-BG72)*AT72</f>
        <v>0</v>
      </c>
      <c r="CI72" s="7"/>
      <c r="CJ72" s="145">
        <f t="shared" si="22"/>
        <v>0</v>
      </c>
      <c r="CK72" s="145">
        <f t="shared" si="23"/>
        <v>0</v>
      </c>
      <c r="CL72" s="145">
        <f t="shared" si="24"/>
        <v>0</v>
      </c>
      <c r="CM72" s="145">
        <f t="shared" si="25"/>
        <v>0</v>
      </c>
      <c r="CN72" s="145">
        <f t="shared" si="26"/>
        <v>0</v>
      </c>
      <c r="CO72" s="145">
        <f t="shared" si="27"/>
        <v>0</v>
      </c>
      <c r="CP72" s="145">
        <f t="shared" si="28"/>
        <v>0</v>
      </c>
      <c r="CQ72" s="145">
        <f t="shared" si="29"/>
        <v>0</v>
      </c>
      <c r="CR72" s="145">
        <f t="shared" si="30"/>
        <v>0</v>
      </c>
      <c r="CS72" s="145">
        <f t="shared" si="31"/>
        <v>0</v>
      </c>
      <c r="CT72" s="145">
        <f t="shared" si="32"/>
        <v>0</v>
      </c>
      <c r="CU72" s="145">
        <f t="shared" si="33"/>
        <v>0</v>
      </c>
    </row>
    <row r="73" spans="1:99">
      <c r="A73" s="255" t="s">
        <v>553</v>
      </c>
      <c r="B73" s="248"/>
      <c r="C73" s="246" t="s">
        <v>554</v>
      </c>
      <c r="D73" s="244" t="s">
        <v>619</v>
      </c>
      <c r="E73" s="148" t="s">
        <v>643</v>
      </c>
      <c r="F73" s="206">
        <v>0</v>
      </c>
      <c r="G73" s="207">
        <v>0</v>
      </c>
      <c r="H73" s="207">
        <v>0</v>
      </c>
      <c r="I73" s="207">
        <v>0</v>
      </c>
      <c r="J73" s="207">
        <v>0</v>
      </c>
      <c r="K73" s="207">
        <v>0.12</v>
      </c>
      <c r="L73" s="207">
        <v>0.15</v>
      </c>
      <c r="M73" s="207">
        <v>0.15</v>
      </c>
      <c r="N73" s="207">
        <v>0.15</v>
      </c>
      <c r="O73" s="207">
        <v>0.15</v>
      </c>
      <c r="P73" s="207">
        <v>0.15</v>
      </c>
      <c r="Q73" s="207">
        <v>0.15</v>
      </c>
      <c r="R73" s="207">
        <v>0.15</v>
      </c>
      <c r="S73" s="210"/>
      <c r="T73" s="209">
        <v>0</v>
      </c>
      <c r="U73" s="136">
        <f t="shared" si="21"/>
        <v>0</v>
      </c>
      <c r="V73" s="136">
        <f t="shared" si="21"/>
        <v>0</v>
      </c>
      <c r="W73" s="136">
        <f t="shared" si="21"/>
        <v>0</v>
      </c>
      <c r="X73" s="136">
        <f t="shared" si="21"/>
        <v>0</v>
      </c>
      <c r="Y73" s="136">
        <f t="shared" si="21"/>
        <v>0</v>
      </c>
      <c r="Z73" s="136">
        <f t="shared" si="21"/>
        <v>0</v>
      </c>
      <c r="AA73" s="136">
        <f t="shared" si="21"/>
        <v>0</v>
      </c>
      <c r="AB73" s="136">
        <f t="shared" si="21"/>
        <v>0</v>
      </c>
      <c r="AC73" s="136">
        <f t="shared" si="21"/>
        <v>0</v>
      </c>
      <c r="AD73" s="136">
        <f t="shared" si="21"/>
        <v>0</v>
      </c>
      <c r="AE73" s="136">
        <f t="shared" si="21"/>
        <v>0</v>
      </c>
      <c r="AF73" s="139"/>
      <c r="AG73" s="138">
        <v>4</v>
      </c>
      <c r="AI73" s="23">
        <f>T73*Invoer!E$8</f>
        <v>0</v>
      </c>
      <c r="AJ73" s="23">
        <f>U73*Invoer!F$8</f>
        <v>0</v>
      </c>
      <c r="AK73" s="23">
        <f>V73*Invoer!G$8</f>
        <v>0</v>
      </c>
      <c r="AL73" s="23">
        <f>W73*Invoer!H$8</f>
        <v>0</v>
      </c>
      <c r="AM73" s="23">
        <f>X73*Invoer!I$8</f>
        <v>0</v>
      </c>
      <c r="AN73" s="23">
        <f>Y73*Invoer!J$8</f>
        <v>0</v>
      </c>
      <c r="AO73" s="23">
        <f>Z73*Invoer!K$8</f>
        <v>0</v>
      </c>
      <c r="AP73" s="23">
        <f>AA73*Invoer!L$8</f>
        <v>0</v>
      </c>
      <c r="AQ73" s="23">
        <f>AB73*Invoer!M$8</f>
        <v>0</v>
      </c>
      <c r="AR73" s="23">
        <f>AC73*Invoer!N$8</f>
        <v>0</v>
      </c>
      <c r="AS73" s="23">
        <f>AD73*Invoer!O$8</f>
        <v>0</v>
      </c>
      <c r="AT73" s="23">
        <f>AE73*Invoer!P$8</f>
        <v>0</v>
      </c>
      <c r="AV73" s="22">
        <f>Invoer!E$6</f>
        <v>1</v>
      </c>
      <c r="AW73" s="22">
        <f>Invoer!F$6</f>
        <v>1</v>
      </c>
      <c r="AX73" s="22">
        <f>Invoer!G$6</f>
        <v>1</v>
      </c>
      <c r="AY73" s="22">
        <f>Invoer!H$6</f>
        <v>1</v>
      </c>
      <c r="AZ73" s="22">
        <f>Invoer!I$6</f>
        <v>1</v>
      </c>
      <c r="BA73" s="22">
        <f>Invoer!J$6</f>
        <v>1</v>
      </c>
      <c r="BB73" s="22">
        <f>Invoer!K$6</f>
        <v>1</v>
      </c>
      <c r="BC73" s="22">
        <f>Invoer!L$6</f>
        <v>1</v>
      </c>
      <c r="BD73" s="22">
        <f>Invoer!M$6</f>
        <v>1</v>
      </c>
      <c r="BE73" s="22">
        <f>Invoer!N$6</f>
        <v>1</v>
      </c>
      <c r="BF73" s="22">
        <f>Invoer!O$6</f>
        <v>1</v>
      </c>
      <c r="BG73" s="22">
        <f>Invoer!P$6</f>
        <v>1</v>
      </c>
      <c r="BI73" s="8">
        <f>Invoer!B$5</f>
        <v>0.75</v>
      </c>
      <c r="BJ73" s="63">
        <f>G73*$F73*$BI73*Invoer!E$10</f>
        <v>0</v>
      </c>
      <c r="BK73" s="63">
        <f>H73*$F73*$BI73*Invoer!F$10</f>
        <v>0</v>
      </c>
      <c r="BL73" s="63">
        <f>I73*$F73*$BI73*Invoer!G$10</f>
        <v>0</v>
      </c>
      <c r="BM73" s="63">
        <f>J73*$F73*$BI73*Invoer!H$10</f>
        <v>0</v>
      </c>
      <c r="BN73" s="63">
        <f>K73*$F73*$BI73*Invoer!I$10</f>
        <v>0</v>
      </c>
      <c r="BO73" s="63">
        <f>L73*$F73*$BI73*Invoer!J$10</f>
        <v>0</v>
      </c>
      <c r="BP73" s="63">
        <f>M73*$F73*$BI73*Invoer!K$10</f>
        <v>0</v>
      </c>
      <c r="BQ73" s="63">
        <f>N73*$F73*$BI73*Invoer!L$10</f>
        <v>0</v>
      </c>
      <c r="BR73" s="63">
        <f>O73*$F73*$BI73*Invoer!M$10</f>
        <v>0</v>
      </c>
      <c r="BS73" s="63">
        <f>P73*$F73*$BI73*Invoer!N$10</f>
        <v>0</v>
      </c>
      <c r="BT73" s="63">
        <f>Q73*$F73*$BI73*Invoer!O$10</f>
        <v>0</v>
      </c>
      <c r="BU73" s="63">
        <f>R73*$F73*$BI73*Invoer!P$10</f>
        <v>0</v>
      </c>
      <c r="BW73" s="7">
        <f>((BJ73*AV73)*(T73*Invoer!E$7))+BJ73*(100%-AV73)*AI73</f>
        <v>0</v>
      </c>
      <c r="BX73" s="7">
        <f>((BK73*AW73)*(U73*Invoer!F$7))+BK73*(100%-AW73)*AJ73</f>
        <v>0</v>
      </c>
      <c r="BY73" s="7">
        <f>((BL73*AX73)*(V73*Invoer!G$7))+BL73*(100%-AX73)*AK73</f>
        <v>0</v>
      </c>
      <c r="BZ73" s="7">
        <f>((BM73*AY73)*(W73*Invoer!H$7))+BM73*(100%-AY73)*AL73</f>
        <v>0</v>
      </c>
      <c r="CA73" s="7">
        <f>((BN73*AZ73)*(X73*Invoer!I$7))+BN73*(100%-AZ73)*AM73</f>
        <v>0</v>
      </c>
      <c r="CB73" s="7">
        <f>((BO73*BA73)*(Y73*Invoer!J$7))+BO73*(100%-BA73)*AN73</f>
        <v>0</v>
      </c>
      <c r="CC73" s="7">
        <f>((BP73*BB73)*(Z73*Invoer!K$7))+BP73*(100%-BB73)*AO73</f>
        <v>0</v>
      </c>
      <c r="CD73" s="7">
        <f>((BQ73*BC73)*(AA73*Invoer!L$7))+BQ73*(100%-BC73)*AP73</f>
        <v>0</v>
      </c>
      <c r="CE73" s="7">
        <f>((BR73*BD73)*(AB73*Invoer!M$7))+BR73*(100%-BD73)*AQ73</f>
        <v>0</v>
      </c>
      <c r="CF73" s="7">
        <f>((BS73*BE73)*(AC73*Invoer!N$7))+BS73*(100%-BE73)*AR73</f>
        <v>0</v>
      </c>
      <c r="CG73" s="7">
        <f>((BT73*BF73)*(AD73*Invoer!O$7))+BT73*(100%-BF73)*AS73</f>
        <v>0</v>
      </c>
      <c r="CH73" s="7">
        <f>((BU73*BG73)*(AE73*Invoer!P$7))+BU73*(100%-BG73)*AT73</f>
        <v>0</v>
      </c>
      <c r="CI73" s="7"/>
      <c r="CJ73" s="145">
        <f t="shared" si="22"/>
        <v>0</v>
      </c>
      <c r="CK73" s="145">
        <f t="shared" si="23"/>
        <v>0</v>
      </c>
      <c r="CL73" s="145">
        <f t="shared" si="24"/>
        <v>0</v>
      </c>
      <c r="CM73" s="145">
        <f t="shared" si="25"/>
        <v>0</v>
      </c>
      <c r="CN73" s="145">
        <f t="shared" si="26"/>
        <v>0</v>
      </c>
      <c r="CO73" s="145">
        <f t="shared" si="27"/>
        <v>0</v>
      </c>
      <c r="CP73" s="145">
        <f t="shared" si="28"/>
        <v>0</v>
      </c>
      <c r="CQ73" s="145">
        <f t="shared" si="29"/>
        <v>0</v>
      </c>
      <c r="CR73" s="145">
        <f t="shared" si="30"/>
        <v>0</v>
      </c>
      <c r="CS73" s="145">
        <f t="shared" si="31"/>
        <v>0</v>
      </c>
      <c r="CT73" s="145">
        <f t="shared" si="32"/>
        <v>0</v>
      </c>
      <c r="CU73" s="145">
        <f t="shared" si="33"/>
        <v>0</v>
      </c>
    </row>
    <row r="74" spans="1:99">
      <c r="A74" s="256" t="s">
        <v>555</v>
      </c>
      <c r="B74" s="248"/>
      <c r="C74" s="246" t="s">
        <v>556</v>
      </c>
      <c r="D74" s="244" t="s">
        <v>135</v>
      </c>
      <c r="E74" s="148" t="s">
        <v>643</v>
      </c>
      <c r="F74" s="206">
        <v>0</v>
      </c>
      <c r="G74" s="207">
        <v>0</v>
      </c>
      <c r="H74" s="207">
        <v>0</v>
      </c>
      <c r="I74" s="207">
        <v>0</v>
      </c>
      <c r="J74" s="207">
        <v>0</v>
      </c>
      <c r="K74" s="207">
        <v>0</v>
      </c>
      <c r="L74" s="207">
        <v>0</v>
      </c>
      <c r="M74" s="207">
        <v>0</v>
      </c>
      <c r="N74" s="207">
        <v>0</v>
      </c>
      <c r="O74" s="207">
        <v>0</v>
      </c>
      <c r="P74" s="207">
        <v>0</v>
      </c>
      <c r="Q74" s="207">
        <v>0</v>
      </c>
      <c r="R74" s="207">
        <v>0</v>
      </c>
      <c r="S74" s="210"/>
      <c r="T74" s="209">
        <v>0</v>
      </c>
      <c r="U74" s="136">
        <f t="shared" si="21"/>
        <v>0</v>
      </c>
      <c r="V74" s="136">
        <f t="shared" si="21"/>
        <v>0</v>
      </c>
      <c r="W74" s="136">
        <f t="shared" si="21"/>
        <v>0</v>
      </c>
      <c r="X74" s="136">
        <f t="shared" si="21"/>
        <v>0</v>
      </c>
      <c r="Y74" s="136">
        <f t="shared" si="21"/>
        <v>0</v>
      </c>
      <c r="Z74" s="136">
        <f t="shared" si="21"/>
        <v>0</v>
      </c>
      <c r="AA74" s="136">
        <f t="shared" si="21"/>
        <v>0</v>
      </c>
      <c r="AB74" s="136">
        <f t="shared" si="21"/>
        <v>0</v>
      </c>
      <c r="AC74" s="136">
        <f t="shared" si="21"/>
        <v>0</v>
      </c>
      <c r="AD74" s="136">
        <f t="shared" si="21"/>
        <v>0</v>
      </c>
      <c r="AE74" s="136">
        <f t="shared" si="21"/>
        <v>0</v>
      </c>
      <c r="AF74" s="139"/>
      <c r="AG74" s="138">
        <v>4</v>
      </c>
      <c r="AI74" s="23">
        <f>T74*Invoer!E$8</f>
        <v>0</v>
      </c>
      <c r="AJ74" s="23">
        <f>U74*Invoer!F$8</f>
        <v>0</v>
      </c>
      <c r="AK74" s="23">
        <f>V74*Invoer!G$8</f>
        <v>0</v>
      </c>
      <c r="AL74" s="23">
        <f>W74*Invoer!H$8</f>
        <v>0</v>
      </c>
      <c r="AM74" s="23">
        <f>X74*Invoer!I$8</f>
        <v>0</v>
      </c>
      <c r="AN74" s="23">
        <f>Y74*Invoer!J$8</f>
        <v>0</v>
      </c>
      <c r="AO74" s="23">
        <f>Z74*Invoer!K$8</f>
        <v>0</v>
      </c>
      <c r="AP74" s="23">
        <f>AA74*Invoer!L$8</f>
        <v>0</v>
      </c>
      <c r="AQ74" s="23">
        <f>AB74*Invoer!M$8</f>
        <v>0</v>
      </c>
      <c r="AR74" s="23">
        <f>AC74*Invoer!N$8</f>
        <v>0</v>
      </c>
      <c r="AS74" s="23">
        <f>AD74*Invoer!O$8</f>
        <v>0</v>
      </c>
      <c r="AT74" s="23">
        <f>AE74*Invoer!P$8</f>
        <v>0</v>
      </c>
      <c r="AV74" s="22">
        <f>Invoer!E$6</f>
        <v>1</v>
      </c>
      <c r="AW74" s="22">
        <f>Invoer!F$6</f>
        <v>1</v>
      </c>
      <c r="AX74" s="22">
        <f>Invoer!G$6</f>
        <v>1</v>
      </c>
      <c r="AY74" s="22">
        <f>Invoer!H$6</f>
        <v>1</v>
      </c>
      <c r="AZ74" s="22">
        <f>Invoer!I$6</f>
        <v>1</v>
      </c>
      <c r="BA74" s="22">
        <f>Invoer!J$6</f>
        <v>1</v>
      </c>
      <c r="BB74" s="22">
        <f>Invoer!K$6</f>
        <v>1</v>
      </c>
      <c r="BC74" s="22">
        <f>Invoer!L$6</f>
        <v>1</v>
      </c>
      <c r="BD74" s="22">
        <f>Invoer!M$6</f>
        <v>1</v>
      </c>
      <c r="BE74" s="22">
        <f>Invoer!N$6</f>
        <v>1</v>
      </c>
      <c r="BF74" s="22">
        <f>Invoer!O$6</f>
        <v>1</v>
      </c>
      <c r="BG74" s="22">
        <f>Invoer!P$6</f>
        <v>1</v>
      </c>
      <c r="BI74" s="8">
        <f>Invoer!B$5</f>
        <v>0.75</v>
      </c>
      <c r="BJ74" s="63">
        <f>G74*$F74*$BI74*Invoer!E$10</f>
        <v>0</v>
      </c>
      <c r="BK74" s="63">
        <f>H74*$F74*$BI74*Invoer!F$10</f>
        <v>0</v>
      </c>
      <c r="BL74" s="63">
        <f>I74*$F74*$BI74*Invoer!G$10</f>
        <v>0</v>
      </c>
      <c r="BM74" s="63">
        <f>J74*$F74*$BI74*Invoer!H$10</f>
        <v>0</v>
      </c>
      <c r="BN74" s="63">
        <f>K74*$F74*$BI74*Invoer!I$10</f>
        <v>0</v>
      </c>
      <c r="BO74" s="63">
        <f>L74*$F74*$BI74*Invoer!J$10</f>
        <v>0</v>
      </c>
      <c r="BP74" s="63">
        <f>M74*$F74*$BI74*Invoer!K$10</f>
        <v>0</v>
      </c>
      <c r="BQ74" s="63">
        <f>N74*$F74*$BI74*Invoer!L$10</f>
        <v>0</v>
      </c>
      <c r="BR74" s="63">
        <f>O74*$F74*$BI74*Invoer!M$10</f>
        <v>0</v>
      </c>
      <c r="BS74" s="63">
        <f>P74*$F74*$BI74*Invoer!N$10</f>
        <v>0</v>
      </c>
      <c r="BT74" s="63">
        <f>Q74*$F74*$BI74*Invoer!O$10</f>
        <v>0</v>
      </c>
      <c r="BU74" s="63">
        <f>R74*$F74*$BI74*Invoer!P$10</f>
        <v>0</v>
      </c>
      <c r="BW74" s="7">
        <f>((BJ74*AV74)*(T74*Invoer!E$7))+BJ74*(100%-AV74)*AI74</f>
        <v>0</v>
      </c>
      <c r="BX74" s="7">
        <f>((BK74*AW74)*(U74*Invoer!F$7))+BK74*(100%-AW74)*AJ74</f>
        <v>0</v>
      </c>
      <c r="BY74" s="7">
        <f>((BL74*AX74)*(V74*Invoer!G$7))+BL74*(100%-AX74)*AK74</f>
        <v>0</v>
      </c>
      <c r="BZ74" s="7">
        <f>((BM74*AY74)*(W74*Invoer!H$7))+BM74*(100%-AY74)*AL74</f>
        <v>0</v>
      </c>
      <c r="CA74" s="7">
        <f>((BN74*AZ74)*(X74*Invoer!I$7))+BN74*(100%-AZ74)*AM74</f>
        <v>0</v>
      </c>
      <c r="CB74" s="7">
        <f>((BO74*BA74)*(Y74*Invoer!J$7))+BO74*(100%-BA74)*AN74</f>
        <v>0</v>
      </c>
      <c r="CC74" s="7">
        <f>((BP74*BB74)*(Z74*Invoer!K$7))+BP74*(100%-BB74)*AO74</f>
        <v>0</v>
      </c>
      <c r="CD74" s="7">
        <f>((BQ74*BC74)*(AA74*Invoer!L$7))+BQ74*(100%-BC74)*AP74</f>
        <v>0</v>
      </c>
      <c r="CE74" s="7">
        <f>((BR74*BD74)*(AB74*Invoer!M$7))+BR74*(100%-BD74)*AQ74</f>
        <v>0</v>
      </c>
      <c r="CF74" s="7">
        <f>((BS74*BE74)*(AC74*Invoer!N$7))+BS74*(100%-BE74)*AR74</f>
        <v>0</v>
      </c>
      <c r="CG74" s="7">
        <f>((BT74*BF74)*(AD74*Invoer!O$7))+BT74*(100%-BF74)*AS74</f>
        <v>0</v>
      </c>
      <c r="CH74" s="7">
        <f>((BU74*BG74)*(AE74*Invoer!P$7))+BU74*(100%-BG74)*AT74</f>
        <v>0</v>
      </c>
      <c r="CI74" s="7"/>
      <c r="CJ74" s="145">
        <f t="shared" si="22"/>
        <v>0</v>
      </c>
      <c r="CK74" s="145">
        <f t="shared" si="23"/>
        <v>0</v>
      </c>
      <c r="CL74" s="145">
        <f t="shared" si="24"/>
        <v>0</v>
      </c>
      <c r="CM74" s="145">
        <f t="shared" si="25"/>
        <v>0</v>
      </c>
      <c r="CN74" s="145">
        <f t="shared" si="26"/>
        <v>0</v>
      </c>
      <c r="CO74" s="145">
        <f t="shared" si="27"/>
        <v>0</v>
      </c>
      <c r="CP74" s="145">
        <f t="shared" si="28"/>
        <v>0</v>
      </c>
      <c r="CQ74" s="145">
        <f t="shared" si="29"/>
        <v>0</v>
      </c>
      <c r="CR74" s="145">
        <f t="shared" si="30"/>
        <v>0</v>
      </c>
      <c r="CS74" s="145">
        <f t="shared" si="31"/>
        <v>0</v>
      </c>
      <c r="CT74" s="145">
        <f t="shared" si="32"/>
        <v>0</v>
      </c>
      <c r="CU74" s="145">
        <f t="shared" si="33"/>
        <v>0</v>
      </c>
    </row>
    <row r="75" spans="1:99">
      <c r="A75" s="256" t="s">
        <v>557</v>
      </c>
      <c r="B75" s="248"/>
      <c r="C75" s="246" t="s">
        <v>558</v>
      </c>
      <c r="D75" s="244" t="s">
        <v>122</v>
      </c>
      <c r="E75" s="148" t="s">
        <v>643</v>
      </c>
      <c r="F75" s="206">
        <v>0</v>
      </c>
      <c r="G75" s="207">
        <v>0</v>
      </c>
      <c r="H75" s="207">
        <v>0</v>
      </c>
      <c r="I75" s="207">
        <v>3</v>
      </c>
      <c r="J75" s="207">
        <v>6</v>
      </c>
      <c r="K75" s="207">
        <v>9</v>
      </c>
      <c r="L75" s="207">
        <v>10</v>
      </c>
      <c r="M75" s="207">
        <v>11</v>
      </c>
      <c r="N75" s="207">
        <v>11</v>
      </c>
      <c r="O75" s="207">
        <v>12</v>
      </c>
      <c r="P75" s="207">
        <v>12</v>
      </c>
      <c r="Q75" s="207">
        <v>13.8</v>
      </c>
      <c r="R75" s="207">
        <v>18.2</v>
      </c>
      <c r="S75" s="210"/>
      <c r="T75" s="209">
        <v>0</v>
      </c>
      <c r="U75" s="136">
        <f t="shared" si="21"/>
        <v>0</v>
      </c>
      <c r="V75" s="136">
        <f t="shared" si="21"/>
        <v>0</v>
      </c>
      <c r="W75" s="136">
        <f t="shared" si="21"/>
        <v>0</v>
      </c>
      <c r="X75" s="136">
        <f t="shared" si="21"/>
        <v>0</v>
      </c>
      <c r="Y75" s="136">
        <f t="shared" si="21"/>
        <v>0</v>
      </c>
      <c r="Z75" s="136">
        <f t="shared" si="21"/>
        <v>0</v>
      </c>
      <c r="AA75" s="136">
        <f t="shared" si="21"/>
        <v>0</v>
      </c>
      <c r="AB75" s="136">
        <f t="shared" si="21"/>
        <v>0</v>
      </c>
      <c r="AC75" s="136">
        <f t="shared" si="21"/>
        <v>0</v>
      </c>
      <c r="AD75" s="136">
        <f t="shared" si="21"/>
        <v>0</v>
      </c>
      <c r="AE75" s="136">
        <f t="shared" si="21"/>
        <v>0</v>
      </c>
      <c r="AF75" s="139"/>
      <c r="AG75" s="138">
        <v>4</v>
      </c>
      <c r="AI75" s="23">
        <f>T75*Invoer!E$8</f>
        <v>0</v>
      </c>
      <c r="AJ75" s="23">
        <f>U75*Invoer!F$8</f>
        <v>0</v>
      </c>
      <c r="AK75" s="23">
        <f>V75*Invoer!G$8</f>
        <v>0</v>
      </c>
      <c r="AL75" s="23">
        <f>W75*Invoer!H$8</f>
        <v>0</v>
      </c>
      <c r="AM75" s="23">
        <f>X75*Invoer!I$8</f>
        <v>0</v>
      </c>
      <c r="AN75" s="23">
        <f>Y75*Invoer!J$8</f>
        <v>0</v>
      </c>
      <c r="AO75" s="23">
        <f>Z75*Invoer!K$8</f>
        <v>0</v>
      </c>
      <c r="AP75" s="23">
        <f>AA75*Invoer!L$8</f>
        <v>0</v>
      </c>
      <c r="AQ75" s="23">
        <f>AB75*Invoer!M$8</f>
        <v>0</v>
      </c>
      <c r="AR75" s="23">
        <f>AC75*Invoer!N$8</f>
        <v>0</v>
      </c>
      <c r="AS75" s="23">
        <f>AD75*Invoer!O$8</f>
        <v>0</v>
      </c>
      <c r="AT75" s="23">
        <f>AE75*Invoer!P$8</f>
        <v>0</v>
      </c>
      <c r="AV75" s="22">
        <f>Invoer!E$6</f>
        <v>1</v>
      </c>
      <c r="AW75" s="22">
        <f>Invoer!F$6</f>
        <v>1</v>
      </c>
      <c r="AX75" s="22">
        <f>Invoer!G$6</f>
        <v>1</v>
      </c>
      <c r="AY75" s="22">
        <f>Invoer!H$6</f>
        <v>1</v>
      </c>
      <c r="AZ75" s="22">
        <f>Invoer!I$6</f>
        <v>1</v>
      </c>
      <c r="BA75" s="22">
        <f>Invoer!J$6</f>
        <v>1</v>
      </c>
      <c r="BB75" s="22">
        <f>Invoer!K$6</f>
        <v>1</v>
      </c>
      <c r="BC75" s="22">
        <f>Invoer!L$6</f>
        <v>1</v>
      </c>
      <c r="BD75" s="22">
        <f>Invoer!M$6</f>
        <v>1</v>
      </c>
      <c r="BE75" s="22">
        <f>Invoer!N$6</f>
        <v>1</v>
      </c>
      <c r="BF75" s="22">
        <f>Invoer!O$6</f>
        <v>1</v>
      </c>
      <c r="BG75" s="22">
        <f>Invoer!P$6</f>
        <v>1</v>
      </c>
      <c r="BI75" s="8">
        <f>Invoer!B$5</f>
        <v>0.75</v>
      </c>
      <c r="BJ75" s="63">
        <f>G75*$F75*$BI75*Invoer!E$10</f>
        <v>0</v>
      </c>
      <c r="BK75" s="63">
        <f>H75*$F75*$BI75*Invoer!F$10</f>
        <v>0</v>
      </c>
      <c r="BL75" s="63">
        <f>I75*$F75*$BI75*Invoer!G$10</f>
        <v>0</v>
      </c>
      <c r="BM75" s="63">
        <f>J75*$F75*$BI75*Invoer!H$10</f>
        <v>0</v>
      </c>
      <c r="BN75" s="63">
        <f>K75*$F75*$BI75*Invoer!I$10</f>
        <v>0</v>
      </c>
      <c r="BO75" s="63">
        <f>L75*$F75*$BI75*Invoer!J$10</f>
        <v>0</v>
      </c>
      <c r="BP75" s="63">
        <f>M75*$F75*$BI75*Invoer!K$10</f>
        <v>0</v>
      </c>
      <c r="BQ75" s="63">
        <f>N75*$F75*$BI75*Invoer!L$10</f>
        <v>0</v>
      </c>
      <c r="BR75" s="63">
        <f>O75*$F75*$BI75*Invoer!M$10</f>
        <v>0</v>
      </c>
      <c r="BS75" s="63">
        <f>P75*$F75*$BI75*Invoer!N$10</f>
        <v>0</v>
      </c>
      <c r="BT75" s="63">
        <f>Q75*$F75*$BI75*Invoer!O$10</f>
        <v>0</v>
      </c>
      <c r="BU75" s="63">
        <f>R75*$F75*$BI75*Invoer!P$10</f>
        <v>0</v>
      </c>
      <c r="BW75" s="7">
        <f>((BJ75*AV75)*(T75*Invoer!E$7))+BJ75*(100%-AV75)*AI75</f>
        <v>0</v>
      </c>
      <c r="BX75" s="7">
        <f>((BK75*AW75)*(U75*Invoer!F$7))+BK75*(100%-AW75)*AJ75</f>
        <v>0</v>
      </c>
      <c r="BY75" s="7">
        <f>((BL75*AX75)*(V75*Invoer!G$7))+BL75*(100%-AX75)*AK75</f>
        <v>0</v>
      </c>
      <c r="BZ75" s="7">
        <f>((BM75*AY75)*(W75*Invoer!H$7))+BM75*(100%-AY75)*AL75</f>
        <v>0</v>
      </c>
      <c r="CA75" s="7">
        <f>((BN75*AZ75)*(X75*Invoer!I$7))+BN75*(100%-AZ75)*AM75</f>
        <v>0</v>
      </c>
      <c r="CB75" s="7">
        <f>((BO75*BA75)*(Y75*Invoer!J$7))+BO75*(100%-BA75)*AN75</f>
        <v>0</v>
      </c>
      <c r="CC75" s="7">
        <f>((BP75*BB75)*(Z75*Invoer!K$7))+BP75*(100%-BB75)*AO75</f>
        <v>0</v>
      </c>
      <c r="CD75" s="7">
        <f>((BQ75*BC75)*(AA75*Invoer!L$7))+BQ75*(100%-BC75)*AP75</f>
        <v>0</v>
      </c>
      <c r="CE75" s="7">
        <f>((BR75*BD75)*(AB75*Invoer!M$7))+BR75*(100%-BD75)*AQ75</f>
        <v>0</v>
      </c>
      <c r="CF75" s="7">
        <f>((BS75*BE75)*(AC75*Invoer!N$7))+BS75*(100%-BE75)*AR75</f>
        <v>0</v>
      </c>
      <c r="CG75" s="7">
        <f>((BT75*BF75)*(AD75*Invoer!O$7))+BT75*(100%-BF75)*AS75</f>
        <v>0</v>
      </c>
      <c r="CH75" s="7">
        <f>((BU75*BG75)*(AE75*Invoer!P$7))+BU75*(100%-BG75)*AT75</f>
        <v>0</v>
      </c>
      <c r="CI75" s="7"/>
      <c r="CJ75" s="145">
        <f t="shared" si="22"/>
        <v>0</v>
      </c>
      <c r="CK75" s="145">
        <f t="shared" si="23"/>
        <v>0</v>
      </c>
      <c r="CL75" s="145">
        <f t="shared" si="24"/>
        <v>0</v>
      </c>
      <c r="CM75" s="145">
        <f t="shared" si="25"/>
        <v>0</v>
      </c>
      <c r="CN75" s="145">
        <f t="shared" si="26"/>
        <v>0</v>
      </c>
      <c r="CO75" s="145">
        <f t="shared" si="27"/>
        <v>0</v>
      </c>
      <c r="CP75" s="145">
        <f t="shared" si="28"/>
        <v>0</v>
      </c>
      <c r="CQ75" s="145">
        <f t="shared" si="29"/>
        <v>0</v>
      </c>
      <c r="CR75" s="145">
        <f t="shared" si="30"/>
        <v>0</v>
      </c>
      <c r="CS75" s="145">
        <f t="shared" si="31"/>
        <v>0</v>
      </c>
      <c r="CT75" s="145">
        <f t="shared" si="32"/>
        <v>0</v>
      </c>
      <c r="CU75" s="145">
        <f t="shared" si="33"/>
        <v>0</v>
      </c>
    </row>
    <row r="76" spans="1:99">
      <c r="A76" s="241" t="s">
        <v>164</v>
      </c>
      <c r="B76" s="242" t="s">
        <v>165</v>
      </c>
      <c r="C76" s="246" t="s">
        <v>580</v>
      </c>
      <c r="D76" s="244" t="s">
        <v>166</v>
      </c>
      <c r="E76" s="148" t="s">
        <v>643</v>
      </c>
      <c r="F76" s="206">
        <v>0</v>
      </c>
      <c r="G76" s="214">
        <v>0</v>
      </c>
      <c r="H76" s="214">
        <v>0</v>
      </c>
      <c r="I76" s="214">
        <v>0</v>
      </c>
      <c r="J76" s="214">
        <v>3</v>
      </c>
      <c r="K76" s="214">
        <v>5</v>
      </c>
      <c r="L76" s="214">
        <v>8</v>
      </c>
      <c r="M76" s="214">
        <v>10</v>
      </c>
      <c r="N76" s="214">
        <v>12</v>
      </c>
      <c r="O76" s="214">
        <v>15</v>
      </c>
      <c r="P76" s="214">
        <v>20</v>
      </c>
      <c r="Q76" s="214">
        <v>20</v>
      </c>
      <c r="R76" s="214">
        <v>20</v>
      </c>
      <c r="S76" s="210"/>
      <c r="T76" s="209">
        <v>13.1</v>
      </c>
      <c r="U76" s="136">
        <f t="shared" ref="U76:AE85" si="34">$T76</f>
        <v>13.1</v>
      </c>
      <c r="V76" s="136">
        <f t="shared" si="34"/>
        <v>13.1</v>
      </c>
      <c r="W76" s="136">
        <f t="shared" si="34"/>
        <v>13.1</v>
      </c>
      <c r="X76" s="136">
        <f t="shared" si="34"/>
        <v>13.1</v>
      </c>
      <c r="Y76" s="136">
        <f t="shared" si="34"/>
        <v>13.1</v>
      </c>
      <c r="Z76" s="136">
        <f t="shared" si="34"/>
        <v>13.1</v>
      </c>
      <c r="AA76" s="136">
        <f t="shared" si="34"/>
        <v>13.1</v>
      </c>
      <c r="AB76" s="136">
        <f t="shared" si="34"/>
        <v>13.1</v>
      </c>
      <c r="AC76" s="136">
        <f t="shared" si="34"/>
        <v>13.1</v>
      </c>
      <c r="AD76" s="136">
        <f t="shared" si="34"/>
        <v>13.1</v>
      </c>
      <c r="AE76" s="136">
        <f t="shared" si="34"/>
        <v>13.1</v>
      </c>
      <c r="AF76" s="139"/>
      <c r="AG76" s="138">
        <v>4</v>
      </c>
      <c r="AI76" s="23">
        <f>T76*Invoer!E$8</f>
        <v>7.8599999999999994</v>
      </c>
      <c r="AJ76" s="23">
        <f>U76*Invoer!F$8</f>
        <v>7.8599999999999994</v>
      </c>
      <c r="AK76" s="23">
        <f>V76*Invoer!G$8</f>
        <v>7.8599999999999994</v>
      </c>
      <c r="AL76" s="23">
        <f>W76*Invoer!H$8</f>
        <v>7.8599999999999994</v>
      </c>
      <c r="AM76" s="23">
        <f>X76*Invoer!I$8</f>
        <v>7.8599999999999994</v>
      </c>
      <c r="AN76" s="23">
        <f>Y76*Invoer!J$8</f>
        <v>7.8599999999999994</v>
      </c>
      <c r="AO76" s="23">
        <f>Z76*Invoer!K$8</f>
        <v>7.8599999999999994</v>
      </c>
      <c r="AP76" s="23">
        <f>AA76*Invoer!L$8</f>
        <v>7.8599999999999994</v>
      </c>
      <c r="AQ76" s="23">
        <f>AB76*Invoer!M$8</f>
        <v>7.8599999999999994</v>
      </c>
      <c r="AR76" s="23">
        <f>AC76*Invoer!N$8</f>
        <v>7.8599999999999994</v>
      </c>
      <c r="AS76" s="23">
        <f>AD76*Invoer!O$8</f>
        <v>7.8599999999999994</v>
      </c>
      <c r="AT76" s="23">
        <f>AE76*Invoer!P$8</f>
        <v>7.8599999999999994</v>
      </c>
      <c r="AV76" s="22">
        <f>Invoer!E$6</f>
        <v>1</v>
      </c>
      <c r="AW76" s="22">
        <f>Invoer!F$6</f>
        <v>1</v>
      </c>
      <c r="AX76" s="22">
        <f>Invoer!G$6</f>
        <v>1</v>
      </c>
      <c r="AY76" s="22">
        <f>Invoer!H$6</f>
        <v>1</v>
      </c>
      <c r="AZ76" s="22">
        <f>Invoer!I$6</f>
        <v>1</v>
      </c>
      <c r="BA76" s="22">
        <f>Invoer!J$6</f>
        <v>1</v>
      </c>
      <c r="BB76" s="22">
        <f>Invoer!K$6</f>
        <v>1</v>
      </c>
      <c r="BC76" s="22">
        <f>Invoer!L$6</f>
        <v>1</v>
      </c>
      <c r="BD76" s="22">
        <f>Invoer!M$6</f>
        <v>1</v>
      </c>
      <c r="BE76" s="22">
        <f>Invoer!N$6</f>
        <v>1</v>
      </c>
      <c r="BF76" s="22">
        <f>Invoer!O$6</f>
        <v>1</v>
      </c>
      <c r="BG76" s="22">
        <f>Invoer!P$6</f>
        <v>1</v>
      </c>
      <c r="BI76" s="8">
        <f>Invoer!B$5</f>
        <v>0.75</v>
      </c>
      <c r="BJ76" s="63">
        <f>G76*$F76*$BI76*Invoer!E$10</f>
        <v>0</v>
      </c>
      <c r="BK76" s="63">
        <f>H76*$F76*$BI76*Invoer!F$10</f>
        <v>0</v>
      </c>
      <c r="BL76" s="63">
        <f>I76*$F76*$BI76*Invoer!G$10</f>
        <v>0</v>
      </c>
      <c r="BM76" s="63">
        <f>J76*$F76*$BI76*Invoer!H$10</f>
        <v>0</v>
      </c>
      <c r="BN76" s="63">
        <f>K76*$F76*$BI76*Invoer!I$10</f>
        <v>0</v>
      </c>
      <c r="BO76" s="63">
        <f>L76*$F76*$BI76*Invoer!J$10</f>
        <v>0</v>
      </c>
      <c r="BP76" s="63">
        <f>M76*$F76*$BI76*Invoer!K$10</f>
        <v>0</v>
      </c>
      <c r="BQ76" s="63">
        <f>N76*$F76*$BI76*Invoer!L$10</f>
        <v>0</v>
      </c>
      <c r="BR76" s="63">
        <f>O76*$F76*$BI76*Invoer!M$10</f>
        <v>0</v>
      </c>
      <c r="BS76" s="63">
        <f>P76*$F76*$BI76*Invoer!N$10</f>
        <v>0</v>
      </c>
      <c r="BT76" s="63">
        <f>Q76*$F76*$BI76*Invoer!O$10</f>
        <v>0</v>
      </c>
      <c r="BU76" s="63">
        <f>R76*$F76*$BI76*Invoer!P$10</f>
        <v>0</v>
      </c>
      <c r="BW76" s="7">
        <f>((BJ76*AV76)*(T76*Invoer!E$7))+BJ76*(100%-AV76)*AI76</f>
        <v>0</v>
      </c>
      <c r="BX76" s="7">
        <f>((BK76*AW76)*(U76*Invoer!F$7))+BK76*(100%-AW76)*AJ76</f>
        <v>0</v>
      </c>
      <c r="BY76" s="7">
        <f>((BL76*AX76)*(V76*Invoer!G$7))+BL76*(100%-AX76)*AK76</f>
        <v>0</v>
      </c>
      <c r="BZ76" s="7">
        <f>((BM76*AY76)*(W76*Invoer!H$7))+BM76*(100%-AY76)*AL76</f>
        <v>0</v>
      </c>
      <c r="CA76" s="7">
        <f>((BN76*AZ76)*(X76*Invoer!I$7))+BN76*(100%-AZ76)*AM76</f>
        <v>0</v>
      </c>
      <c r="CB76" s="7">
        <f>((BO76*BA76)*(Y76*Invoer!J$7))+BO76*(100%-BA76)*AN76</f>
        <v>0</v>
      </c>
      <c r="CC76" s="7">
        <f>((BP76*BB76)*(Z76*Invoer!K$7))+BP76*(100%-BB76)*AO76</f>
        <v>0</v>
      </c>
      <c r="CD76" s="7">
        <f>((BQ76*BC76)*(AA76*Invoer!L$7))+BQ76*(100%-BC76)*AP76</f>
        <v>0</v>
      </c>
      <c r="CE76" s="7">
        <f>((BR76*BD76)*(AB76*Invoer!M$7))+BR76*(100%-BD76)*AQ76</f>
        <v>0</v>
      </c>
      <c r="CF76" s="7">
        <f>((BS76*BE76)*(AC76*Invoer!N$7))+BS76*(100%-BE76)*AR76</f>
        <v>0</v>
      </c>
      <c r="CG76" s="7">
        <f>((BT76*BF76)*(AD76*Invoer!O$7))+BT76*(100%-BF76)*AS76</f>
        <v>0</v>
      </c>
      <c r="CH76" s="7">
        <f>((BU76*BG76)*(AE76*Invoer!P$7))+BU76*(100%-BG76)*AT76</f>
        <v>0</v>
      </c>
      <c r="CI76" s="7"/>
      <c r="CJ76" s="145">
        <f t="shared" si="22"/>
        <v>0</v>
      </c>
      <c r="CK76" s="145">
        <f t="shared" si="23"/>
        <v>0</v>
      </c>
      <c r="CL76" s="145">
        <f t="shared" si="24"/>
        <v>0</v>
      </c>
      <c r="CM76" s="145">
        <f t="shared" si="25"/>
        <v>0</v>
      </c>
      <c r="CN76" s="145">
        <f t="shared" si="26"/>
        <v>0</v>
      </c>
      <c r="CO76" s="145">
        <f t="shared" si="27"/>
        <v>0</v>
      </c>
      <c r="CP76" s="145">
        <f t="shared" si="28"/>
        <v>0</v>
      </c>
      <c r="CQ76" s="145">
        <f t="shared" si="29"/>
        <v>0</v>
      </c>
      <c r="CR76" s="145">
        <f t="shared" si="30"/>
        <v>0</v>
      </c>
      <c r="CS76" s="145">
        <f t="shared" si="31"/>
        <v>0</v>
      </c>
      <c r="CT76" s="145">
        <f t="shared" si="32"/>
        <v>0</v>
      </c>
      <c r="CU76" s="145">
        <f t="shared" si="33"/>
        <v>0</v>
      </c>
    </row>
    <row r="77" spans="1:99">
      <c r="A77" s="258" t="s">
        <v>431</v>
      </c>
      <c r="B77" s="251"/>
      <c r="C77" s="251" t="s">
        <v>487</v>
      </c>
      <c r="D77" s="252" t="s">
        <v>103</v>
      </c>
      <c r="E77" s="148" t="s">
        <v>616</v>
      </c>
      <c r="F77" s="206">
        <v>0</v>
      </c>
      <c r="G77" s="207">
        <v>0.02</v>
      </c>
      <c r="H77" s="207">
        <v>0.02</v>
      </c>
      <c r="I77" s="207">
        <v>0.02</v>
      </c>
      <c r="J77" s="207">
        <v>0.02</v>
      </c>
      <c r="K77" s="207">
        <v>0.02</v>
      </c>
      <c r="L77" s="207">
        <v>0.02</v>
      </c>
      <c r="M77" s="207">
        <v>0.02</v>
      </c>
      <c r="N77" s="207">
        <v>0.02</v>
      </c>
      <c r="O77" s="207">
        <v>0.02</v>
      </c>
      <c r="P77" s="207">
        <v>0.02</v>
      </c>
      <c r="Q77" s="207">
        <v>0.02</v>
      </c>
      <c r="R77" s="207">
        <v>0.02</v>
      </c>
      <c r="S77" s="210"/>
      <c r="T77" s="212">
        <v>2.9660070000000003</v>
      </c>
      <c r="U77" s="136">
        <f t="shared" si="34"/>
        <v>2.9660070000000003</v>
      </c>
      <c r="V77" s="136">
        <f t="shared" si="34"/>
        <v>2.9660070000000003</v>
      </c>
      <c r="W77" s="136">
        <f t="shared" si="34"/>
        <v>2.9660070000000003</v>
      </c>
      <c r="X77" s="136">
        <f t="shared" si="34"/>
        <v>2.9660070000000003</v>
      </c>
      <c r="Y77" s="136">
        <f t="shared" si="34"/>
        <v>2.9660070000000003</v>
      </c>
      <c r="Z77" s="136">
        <f t="shared" si="34"/>
        <v>2.9660070000000003</v>
      </c>
      <c r="AA77" s="136">
        <f t="shared" si="34"/>
        <v>2.9660070000000003</v>
      </c>
      <c r="AB77" s="136">
        <f t="shared" si="34"/>
        <v>2.9660070000000003</v>
      </c>
      <c r="AC77" s="136">
        <f t="shared" si="34"/>
        <v>2.9660070000000003</v>
      </c>
      <c r="AD77" s="136">
        <f t="shared" si="34"/>
        <v>2.9660070000000003</v>
      </c>
      <c r="AE77" s="136">
        <f t="shared" si="34"/>
        <v>2.9660070000000003</v>
      </c>
      <c r="AF77" s="139"/>
      <c r="AG77" s="138">
        <v>4</v>
      </c>
      <c r="AI77" s="23">
        <f>T77*Invoer!E$8</f>
        <v>1.7796042000000001</v>
      </c>
      <c r="AJ77" s="23">
        <f>U77*Invoer!F$8</f>
        <v>1.7796042000000001</v>
      </c>
      <c r="AK77" s="23">
        <f>V77*Invoer!G$8</f>
        <v>1.7796042000000001</v>
      </c>
      <c r="AL77" s="23">
        <f>W77*Invoer!H$8</f>
        <v>1.7796042000000001</v>
      </c>
      <c r="AM77" s="23">
        <f>X77*Invoer!I$8</f>
        <v>1.7796042000000001</v>
      </c>
      <c r="AN77" s="23">
        <f>Y77*Invoer!J$8</f>
        <v>1.7796042000000001</v>
      </c>
      <c r="AO77" s="23">
        <f>Z77*Invoer!K$8</f>
        <v>1.7796042000000001</v>
      </c>
      <c r="AP77" s="23">
        <f>AA77*Invoer!L$8</f>
        <v>1.7796042000000001</v>
      </c>
      <c r="AQ77" s="23">
        <f>AB77*Invoer!M$8</f>
        <v>1.7796042000000001</v>
      </c>
      <c r="AR77" s="23">
        <f>AC77*Invoer!N$8</f>
        <v>1.7796042000000001</v>
      </c>
      <c r="AS77" s="23">
        <f>AD77*Invoer!O$8</f>
        <v>1.7796042000000001</v>
      </c>
      <c r="AT77" s="23">
        <f>AE77*Invoer!P$8</f>
        <v>1.7796042000000001</v>
      </c>
      <c r="AU77" s="22"/>
      <c r="AV77" s="22">
        <f>Invoer!E$6</f>
        <v>1</v>
      </c>
      <c r="AW77" s="22">
        <f>Invoer!F$6</f>
        <v>1</v>
      </c>
      <c r="AX77" s="22">
        <f>Invoer!G$6</f>
        <v>1</v>
      </c>
      <c r="AY77" s="22">
        <f>Invoer!H$6</f>
        <v>1</v>
      </c>
      <c r="AZ77" s="22">
        <f>Invoer!I$6</f>
        <v>1</v>
      </c>
      <c r="BA77" s="22">
        <f>Invoer!J$6</f>
        <v>1</v>
      </c>
      <c r="BB77" s="22">
        <f>Invoer!K$6</f>
        <v>1</v>
      </c>
      <c r="BC77" s="22">
        <f>Invoer!L$6</f>
        <v>1</v>
      </c>
      <c r="BD77" s="22">
        <f>Invoer!M$6</f>
        <v>1</v>
      </c>
      <c r="BE77" s="22">
        <f>Invoer!N$6</f>
        <v>1</v>
      </c>
      <c r="BF77" s="22">
        <f>Invoer!O$6</f>
        <v>1</v>
      </c>
      <c r="BG77" s="22">
        <f>Invoer!P$6</f>
        <v>1</v>
      </c>
      <c r="BI77" s="8">
        <f>Invoer!B$5</f>
        <v>0.75</v>
      </c>
      <c r="BJ77" s="63">
        <f>G77*$F77*$BI77*Invoer!E$10</f>
        <v>0</v>
      </c>
      <c r="BK77" s="63">
        <f>H77*$F77*$BI77*Invoer!F$10</f>
        <v>0</v>
      </c>
      <c r="BL77" s="63">
        <f>I77*$F77*$BI77*Invoer!G$10</f>
        <v>0</v>
      </c>
      <c r="BM77" s="63">
        <f>J77*$F77*$BI77*Invoer!H$10</f>
        <v>0</v>
      </c>
      <c r="BN77" s="63">
        <f>K77*$F77*$BI77*Invoer!I$10</f>
        <v>0</v>
      </c>
      <c r="BO77" s="63">
        <f>L77*$F77*$BI77*Invoer!J$10</f>
        <v>0</v>
      </c>
      <c r="BP77" s="63">
        <f>M77*$F77*$BI77*Invoer!K$10</f>
        <v>0</v>
      </c>
      <c r="BQ77" s="63">
        <f>N77*$F77*$BI77*Invoer!L$10</f>
        <v>0</v>
      </c>
      <c r="BR77" s="63">
        <f>O77*$F77*$BI77*Invoer!M$10</f>
        <v>0</v>
      </c>
      <c r="BS77" s="63">
        <f>P77*$F77*$BI77*Invoer!N$10</f>
        <v>0</v>
      </c>
      <c r="BT77" s="63">
        <f>Q77*$F77*$BI77*Invoer!O$10</f>
        <v>0</v>
      </c>
      <c r="BU77" s="63">
        <f>R77*$F77*$BI77*Invoer!P$10</f>
        <v>0</v>
      </c>
      <c r="BW77" s="7">
        <f>((BJ77*AV77)*(T77*Invoer!E$7))+BJ77*(100%-AV77)*AI77</f>
        <v>0</v>
      </c>
      <c r="BX77" s="7">
        <f>((BK77*AW77)*(U77*Invoer!F$7))+BK77*(100%-AW77)*AJ77</f>
        <v>0</v>
      </c>
      <c r="BY77" s="7">
        <f>((BL77*AX77)*(V77*Invoer!G$7))+BL77*(100%-AX77)*AK77</f>
        <v>0</v>
      </c>
      <c r="BZ77" s="7">
        <f>((BM77*AY77)*(W77*Invoer!H$7))+BM77*(100%-AY77)*AL77</f>
        <v>0</v>
      </c>
      <c r="CA77" s="7">
        <f>((BN77*AZ77)*(X77*Invoer!I$7))+BN77*(100%-AZ77)*AM77</f>
        <v>0</v>
      </c>
      <c r="CB77" s="7">
        <f>((BO77*BA77)*(Y77*Invoer!J$7))+BO77*(100%-BA77)*AN77</f>
        <v>0</v>
      </c>
      <c r="CC77" s="7">
        <f>((BP77*BB77)*(Z77*Invoer!K$7))+BP77*(100%-BB77)*AO77</f>
        <v>0</v>
      </c>
      <c r="CD77" s="7">
        <f>((BQ77*BC77)*(AA77*Invoer!L$7))+BQ77*(100%-BC77)*AP77</f>
        <v>0</v>
      </c>
      <c r="CE77" s="7">
        <f>((BR77*BD77)*(AB77*Invoer!M$7))+BR77*(100%-BD77)*AQ77</f>
        <v>0</v>
      </c>
      <c r="CF77" s="7">
        <f>((BS77*BE77)*(AC77*Invoer!N$7))+BS77*(100%-BE77)*AR77</f>
        <v>0</v>
      </c>
      <c r="CG77" s="7">
        <f>((BT77*BF77)*(AD77*Invoer!O$7))+BT77*(100%-BF77)*AS77</f>
        <v>0</v>
      </c>
      <c r="CH77" s="7">
        <f>((BU77*BG77)*(AE77*Invoer!P$7))+BU77*(100%-BG77)*AT77</f>
        <v>0</v>
      </c>
      <c r="CJ77" s="145">
        <f t="shared" si="22"/>
        <v>0</v>
      </c>
      <c r="CK77" s="145">
        <f t="shared" si="23"/>
        <v>0</v>
      </c>
      <c r="CL77" s="145">
        <f t="shared" si="24"/>
        <v>0</v>
      </c>
      <c r="CM77" s="145">
        <f t="shared" si="25"/>
        <v>0</v>
      </c>
      <c r="CN77" s="145">
        <f t="shared" si="26"/>
        <v>0</v>
      </c>
      <c r="CO77" s="145">
        <f t="shared" si="27"/>
        <v>0</v>
      </c>
      <c r="CP77" s="145">
        <f t="shared" si="28"/>
        <v>0</v>
      </c>
      <c r="CQ77" s="145">
        <f t="shared" si="29"/>
        <v>0</v>
      </c>
      <c r="CR77" s="145">
        <f t="shared" si="30"/>
        <v>0</v>
      </c>
      <c r="CS77" s="145">
        <f t="shared" si="31"/>
        <v>0</v>
      </c>
      <c r="CT77" s="145">
        <f t="shared" si="32"/>
        <v>0</v>
      </c>
      <c r="CU77" s="145">
        <f t="shared" si="33"/>
        <v>0</v>
      </c>
    </row>
    <row r="78" spans="1:99">
      <c r="A78" s="256" t="s">
        <v>407</v>
      </c>
      <c r="B78" s="248"/>
      <c r="C78" s="246" t="s">
        <v>581</v>
      </c>
      <c r="D78" s="244" t="s">
        <v>103</v>
      </c>
      <c r="E78" s="148" t="s">
        <v>616</v>
      </c>
      <c r="F78" s="206">
        <v>0</v>
      </c>
      <c r="G78" s="207">
        <v>0</v>
      </c>
      <c r="H78" s="207">
        <v>0</v>
      </c>
      <c r="I78" s="207">
        <v>0</v>
      </c>
      <c r="J78" s="207">
        <v>0</v>
      </c>
      <c r="K78" s="207">
        <v>0</v>
      </c>
      <c r="L78" s="207">
        <v>0</v>
      </c>
      <c r="M78" s="207">
        <v>0</v>
      </c>
      <c r="N78" s="207">
        <v>0</v>
      </c>
      <c r="O78" s="207">
        <v>0</v>
      </c>
      <c r="P78" s="207">
        <v>0</v>
      </c>
      <c r="Q78" s="207">
        <v>0</v>
      </c>
      <c r="R78" s="207">
        <v>0</v>
      </c>
      <c r="S78" s="210"/>
      <c r="T78" s="209">
        <v>0</v>
      </c>
      <c r="U78" s="136">
        <f t="shared" si="34"/>
        <v>0</v>
      </c>
      <c r="V78" s="136">
        <f t="shared" si="34"/>
        <v>0</v>
      </c>
      <c r="W78" s="136">
        <f t="shared" si="34"/>
        <v>0</v>
      </c>
      <c r="X78" s="136">
        <f t="shared" si="34"/>
        <v>0</v>
      </c>
      <c r="Y78" s="136">
        <f t="shared" si="34"/>
        <v>0</v>
      </c>
      <c r="Z78" s="136">
        <f t="shared" si="34"/>
        <v>0</v>
      </c>
      <c r="AA78" s="136">
        <f t="shared" si="34"/>
        <v>0</v>
      </c>
      <c r="AB78" s="136">
        <f t="shared" si="34"/>
        <v>0</v>
      </c>
      <c r="AC78" s="136">
        <f t="shared" si="34"/>
        <v>0</v>
      </c>
      <c r="AD78" s="136">
        <f t="shared" si="34"/>
        <v>0</v>
      </c>
      <c r="AE78" s="136">
        <f t="shared" si="34"/>
        <v>0</v>
      </c>
      <c r="AF78" s="139"/>
      <c r="AG78" s="138">
        <v>4</v>
      </c>
      <c r="AI78" s="23">
        <f>T78*Invoer!E$8</f>
        <v>0</v>
      </c>
      <c r="AJ78" s="23">
        <f>U78*Invoer!F$8</f>
        <v>0</v>
      </c>
      <c r="AK78" s="23">
        <f>V78*Invoer!G$8</f>
        <v>0</v>
      </c>
      <c r="AL78" s="23">
        <f>W78*Invoer!H$8</f>
        <v>0</v>
      </c>
      <c r="AM78" s="23">
        <f>X78*Invoer!I$8</f>
        <v>0</v>
      </c>
      <c r="AN78" s="23">
        <f>Y78*Invoer!J$8</f>
        <v>0</v>
      </c>
      <c r="AO78" s="23">
        <f>Z78*Invoer!K$8</f>
        <v>0</v>
      </c>
      <c r="AP78" s="23">
        <f>AA78*Invoer!L$8</f>
        <v>0</v>
      </c>
      <c r="AQ78" s="23">
        <f>AB78*Invoer!M$8</f>
        <v>0</v>
      </c>
      <c r="AR78" s="23">
        <f>AC78*Invoer!N$8</f>
        <v>0</v>
      </c>
      <c r="AS78" s="23">
        <f>AD78*Invoer!O$8</f>
        <v>0</v>
      </c>
      <c r="AT78" s="23">
        <f>AE78*Invoer!P$8</f>
        <v>0</v>
      </c>
      <c r="AV78" s="22">
        <f>Invoer!E$6</f>
        <v>1</v>
      </c>
      <c r="AW78" s="22">
        <f>Invoer!F$6</f>
        <v>1</v>
      </c>
      <c r="AX78" s="22">
        <f>Invoer!G$6</f>
        <v>1</v>
      </c>
      <c r="AY78" s="22">
        <f>Invoer!H$6</f>
        <v>1</v>
      </c>
      <c r="AZ78" s="22">
        <f>Invoer!I$6</f>
        <v>1</v>
      </c>
      <c r="BA78" s="22">
        <f>Invoer!J$6</f>
        <v>1</v>
      </c>
      <c r="BB78" s="22">
        <f>Invoer!K$6</f>
        <v>1</v>
      </c>
      <c r="BC78" s="22">
        <f>Invoer!L$6</f>
        <v>1</v>
      </c>
      <c r="BD78" s="22">
        <f>Invoer!M$6</f>
        <v>1</v>
      </c>
      <c r="BE78" s="22">
        <f>Invoer!N$6</f>
        <v>1</v>
      </c>
      <c r="BF78" s="22">
        <f>Invoer!O$6</f>
        <v>1</v>
      </c>
      <c r="BG78" s="22">
        <f>Invoer!P$6</f>
        <v>1</v>
      </c>
      <c r="BI78" s="8">
        <f>Invoer!B$5</f>
        <v>0.75</v>
      </c>
      <c r="BJ78" s="63">
        <f>G78*$F78*$BI78*Invoer!E$10</f>
        <v>0</v>
      </c>
      <c r="BK78" s="63">
        <f>H78*$F78*$BI78*Invoer!F$10</f>
        <v>0</v>
      </c>
      <c r="BL78" s="63">
        <f>I78*$F78*$BI78*Invoer!G$10</f>
        <v>0</v>
      </c>
      <c r="BM78" s="63">
        <f>J78*$F78*$BI78*Invoer!H$10</f>
        <v>0</v>
      </c>
      <c r="BN78" s="63">
        <f>K78*$F78*$BI78*Invoer!I$10</f>
        <v>0</v>
      </c>
      <c r="BO78" s="63">
        <f>L78*$F78*$BI78*Invoer!J$10</f>
        <v>0</v>
      </c>
      <c r="BP78" s="63">
        <f>M78*$F78*$BI78*Invoer!K$10</f>
        <v>0</v>
      </c>
      <c r="BQ78" s="63">
        <f>N78*$F78*$BI78*Invoer!L$10</f>
        <v>0</v>
      </c>
      <c r="BR78" s="63">
        <f>O78*$F78*$BI78*Invoer!M$10</f>
        <v>0</v>
      </c>
      <c r="BS78" s="63">
        <f>P78*$F78*$BI78*Invoer!N$10</f>
        <v>0</v>
      </c>
      <c r="BT78" s="63">
        <f>Q78*$F78*$BI78*Invoer!O$10</f>
        <v>0</v>
      </c>
      <c r="BU78" s="63">
        <f>R78*$F78*$BI78*Invoer!P$10</f>
        <v>0</v>
      </c>
      <c r="BW78" s="7">
        <f>((BJ78*AV78)*(T78*Invoer!E$7))+BJ78*(100%-AV78)*AI78</f>
        <v>0</v>
      </c>
      <c r="BX78" s="7">
        <f>((BK78*AW78)*(U78*Invoer!F$7))+BK78*(100%-AW78)*AJ78</f>
        <v>0</v>
      </c>
      <c r="BY78" s="7">
        <f>((BL78*AX78)*(V78*Invoer!G$7))+BL78*(100%-AX78)*AK78</f>
        <v>0</v>
      </c>
      <c r="BZ78" s="7">
        <f>((BM78*AY78)*(W78*Invoer!H$7))+BM78*(100%-AY78)*AL78</f>
        <v>0</v>
      </c>
      <c r="CA78" s="7">
        <f>((BN78*AZ78)*(X78*Invoer!I$7))+BN78*(100%-AZ78)*AM78</f>
        <v>0</v>
      </c>
      <c r="CB78" s="7">
        <f>((BO78*BA78)*(Y78*Invoer!J$7))+BO78*(100%-BA78)*AN78</f>
        <v>0</v>
      </c>
      <c r="CC78" s="7">
        <f>((BP78*BB78)*(Z78*Invoer!K$7))+BP78*(100%-BB78)*AO78</f>
        <v>0</v>
      </c>
      <c r="CD78" s="7">
        <f>((BQ78*BC78)*(AA78*Invoer!L$7))+BQ78*(100%-BC78)*AP78</f>
        <v>0</v>
      </c>
      <c r="CE78" s="7">
        <f>((BR78*BD78)*(AB78*Invoer!M$7))+BR78*(100%-BD78)*AQ78</f>
        <v>0</v>
      </c>
      <c r="CF78" s="7">
        <f>((BS78*BE78)*(AC78*Invoer!N$7))+BS78*(100%-BE78)*AR78</f>
        <v>0</v>
      </c>
      <c r="CG78" s="7">
        <f>((BT78*BF78)*(AD78*Invoer!O$7))+BT78*(100%-BF78)*AS78</f>
        <v>0</v>
      </c>
      <c r="CH78" s="7">
        <f>((BU78*BG78)*(AE78*Invoer!P$7))+BU78*(100%-BG78)*AT78</f>
        <v>0</v>
      </c>
      <c r="CI78" s="7"/>
      <c r="CJ78" s="145">
        <f t="shared" si="22"/>
        <v>0</v>
      </c>
      <c r="CK78" s="145">
        <f t="shared" si="23"/>
        <v>0</v>
      </c>
      <c r="CL78" s="145">
        <f t="shared" si="24"/>
        <v>0</v>
      </c>
      <c r="CM78" s="145">
        <f t="shared" si="25"/>
        <v>0</v>
      </c>
      <c r="CN78" s="145">
        <f t="shared" si="26"/>
        <v>0</v>
      </c>
      <c r="CO78" s="145">
        <f t="shared" si="27"/>
        <v>0</v>
      </c>
      <c r="CP78" s="145">
        <f t="shared" si="28"/>
        <v>0</v>
      </c>
      <c r="CQ78" s="145">
        <f t="shared" si="29"/>
        <v>0</v>
      </c>
      <c r="CR78" s="145">
        <f t="shared" si="30"/>
        <v>0</v>
      </c>
      <c r="CS78" s="145">
        <f t="shared" si="31"/>
        <v>0</v>
      </c>
      <c r="CT78" s="145">
        <f t="shared" si="32"/>
        <v>0</v>
      </c>
      <c r="CU78" s="145">
        <f t="shared" si="33"/>
        <v>0</v>
      </c>
    </row>
    <row r="79" spans="1:99">
      <c r="A79" s="257" t="s">
        <v>456</v>
      </c>
      <c r="B79" s="251"/>
      <c r="C79" s="251" t="s">
        <v>579</v>
      </c>
      <c r="D79" s="252" t="s">
        <v>623</v>
      </c>
      <c r="E79" s="148" t="s">
        <v>616</v>
      </c>
      <c r="F79" s="206">
        <v>0</v>
      </c>
      <c r="G79" s="207">
        <v>0.05</v>
      </c>
      <c r="H79" s="207">
        <v>0.05</v>
      </c>
      <c r="I79" s="207">
        <v>0.05</v>
      </c>
      <c r="J79" s="207">
        <v>0.05</v>
      </c>
      <c r="K79" s="207">
        <v>0.05</v>
      </c>
      <c r="L79" s="207">
        <v>0.05</v>
      </c>
      <c r="M79" s="207">
        <v>0.05</v>
      </c>
      <c r="N79" s="207">
        <v>0.05</v>
      </c>
      <c r="O79" s="207">
        <v>0.05</v>
      </c>
      <c r="P79" s="207">
        <v>0.05</v>
      </c>
      <c r="Q79" s="207">
        <v>0.05</v>
      </c>
      <c r="R79" s="207">
        <v>0.05</v>
      </c>
      <c r="S79" s="210"/>
      <c r="T79" s="212">
        <v>60</v>
      </c>
      <c r="U79" s="136">
        <f t="shared" si="34"/>
        <v>60</v>
      </c>
      <c r="V79" s="136">
        <f t="shared" si="34"/>
        <v>60</v>
      </c>
      <c r="W79" s="136">
        <f t="shared" si="34"/>
        <v>60</v>
      </c>
      <c r="X79" s="136">
        <f t="shared" si="34"/>
        <v>60</v>
      </c>
      <c r="Y79" s="136">
        <f t="shared" si="34"/>
        <v>60</v>
      </c>
      <c r="Z79" s="136">
        <f t="shared" si="34"/>
        <v>60</v>
      </c>
      <c r="AA79" s="136">
        <f t="shared" si="34"/>
        <v>60</v>
      </c>
      <c r="AB79" s="136">
        <f t="shared" si="34"/>
        <v>60</v>
      </c>
      <c r="AC79" s="136">
        <f t="shared" si="34"/>
        <v>60</v>
      </c>
      <c r="AD79" s="136">
        <f t="shared" si="34"/>
        <v>60</v>
      </c>
      <c r="AE79" s="136">
        <f t="shared" si="34"/>
        <v>60</v>
      </c>
      <c r="AF79" s="139"/>
      <c r="AG79" s="138">
        <v>4</v>
      </c>
      <c r="AI79" s="23">
        <f>T79*Invoer!E$8</f>
        <v>36</v>
      </c>
      <c r="AJ79" s="23">
        <f>U79*Invoer!F$8</f>
        <v>36</v>
      </c>
      <c r="AK79" s="23">
        <f>V79*Invoer!G$8</f>
        <v>36</v>
      </c>
      <c r="AL79" s="23">
        <f>W79*Invoer!H$8</f>
        <v>36</v>
      </c>
      <c r="AM79" s="23">
        <f>X79*Invoer!I$8</f>
        <v>36</v>
      </c>
      <c r="AN79" s="23">
        <f>Y79*Invoer!J$8</f>
        <v>36</v>
      </c>
      <c r="AO79" s="23">
        <f>Z79*Invoer!K$8</f>
        <v>36</v>
      </c>
      <c r="AP79" s="23">
        <f>AA79*Invoer!L$8</f>
        <v>36</v>
      </c>
      <c r="AQ79" s="23">
        <f>AB79*Invoer!M$8</f>
        <v>36</v>
      </c>
      <c r="AR79" s="23">
        <f>AC79*Invoer!N$8</f>
        <v>36</v>
      </c>
      <c r="AS79" s="23">
        <f>AD79*Invoer!O$8</f>
        <v>36</v>
      </c>
      <c r="AT79" s="23">
        <f>AE79*Invoer!P$8</f>
        <v>36</v>
      </c>
      <c r="AV79" s="22">
        <f>Invoer!E$6</f>
        <v>1</v>
      </c>
      <c r="AW79" s="22">
        <f>Invoer!F$6</f>
        <v>1</v>
      </c>
      <c r="AX79" s="22">
        <f>Invoer!G$6</f>
        <v>1</v>
      </c>
      <c r="AY79" s="22">
        <f>Invoer!H$6</f>
        <v>1</v>
      </c>
      <c r="AZ79" s="22">
        <f>Invoer!I$6</f>
        <v>1</v>
      </c>
      <c r="BA79" s="22">
        <f>Invoer!J$6</f>
        <v>1</v>
      </c>
      <c r="BB79" s="22">
        <f>Invoer!K$6</f>
        <v>1</v>
      </c>
      <c r="BC79" s="22">
        <f>Invoer!L$6</f>
        <v>1</v>
      </c>
      <c r="BD79" s="22">
        <f>Invoer!M$6</f>
        <v>1</v>
      </c>
      <c r="BE79" s="22">
        <f>Invoer!N$6</f>
        <v>1</v>
      </c>
      <c r="BF79" s="22">
        <f>Invoer!O$6</f>
        <v>1</v>
      </c>
      <c r="BG79" s="22">
        <f>Invoer!P$6</f>
        <v>1</v>
      </c>
      <c r="BI79" s="8">
        <f>Invoer!B$5</f>
        <v>0.75</v>
      </c>
      <c r="BJ79" s="63">
        <f>G79*$F79*$BI79*Invoer!E$10</f>
        <v>0</v>
      </c>
      <c r="BK79" s="63">
        <f>H79*$F79*$BI79*Invoer!F$10</f>
        <v>0</v>
      </c>
      <c r="BL79" s="63">
        <f>I79*$F79*$BI79*Invoer!G$10</f>
        <v>0</v>
      </c>
      <c r="BM79" s="63">
        <f>J79*$F79*$BI79*Invoer!H$10</f>
        <v>0</v>
      </c>
      <c r="BN79" s="63">
        <f>K79*$F79*$BI79*Invoer!I$10</f>
        <v>0</v>
      </c>
      <c r="BO79" s="63">
        <f>L79*$F79*$BI79*Invoer!J$10</f>
        <v>0</v>
      </c>
      <c r="BP79" s="63">
        <f>M79*$F79*$BI79*Invoer!K$10</f>
        <v>0</v>
      </c>
      <c r="BQ79" s="63">
        <f>N79*$F79*$BI79*Invoer!L$10</f>
        <v>0</v>
      </c>
      <c r="BR79" s="63">
        <f>O79*$F79*$BI79*Invoer!M$10</f>
        <v>0</v>
      </c>
      <c r="BS79" s="63">
        <f>P79*$F79*$BI79*Invoer!N$10</f>
        <v>0</v>
      </c>
      <c r="BT79" s="63">
        <f>Q79*$F79*$BI79*Invoer!O$10</f>
        <v>0</v>
      </c>
      <c r="BU79" s="63">
        <f>R79*$F79*$BI79*Invoer!P$10</f>
        <v>0</v>
      </c>
      <c r="BW79" s="7">
        <f>((BJ79*AV79)*(T79*Invoer!E$7))+BJ79*(100%-AV79)*AI79</f>
        <v>0</v>
      </c>
      <c r="BX79" s="7">
        <f>((BK79*AW79)*(U79*Invoer!F$7))+BK79*(100%-AW79)*AJ79</f>
        <v>0</v>
      </c>
      <c r="BY79" s="7">
        <f>((BL79*AX79)*(V79*Invoer!G$7))+BL79*(100%-AX79)*AK79</f>
        <v>0</v>
      </c>
      <c r="BZ79" s="7">
        <f>((BM79*AY79)*(W79*Invoer!H$7))+BM79*(100%-AY79)*AL79</f>
        <v>0</v>
      </c>
      <c r="CA79" s="7">
        <f>((BN79*AZ79)*(X79*Invoer!I$7))+BN79*(100%-AZ79)*AM79</f>
        <v>0</v>
      </c>
      <c r="CB79" s="7">
        <f>((BO79*BA79)*(Y79*Invoer!J$7))+BO79*(100%-BA79)*AN79</f>
        <v>0</v>
      </c>
      <c r="CC79" s="7">
        <f>((BP79*BB79)*(Z79*Invoer!K$7))+BP79*(100%-BB79)*AO79</f>
        <v>0</v>
      </c>
      <c r="CD79" s="7">
        <f>((BQ79*BC79)*(AA79*Invoer!L$7))+BQ79*(100%-BC79)*AP79</f>
        <v>0</v>
      </c>
      <c r="CE79" s="7">
        <f>((BR79*BD79)*(AB79*Invoer!M$7))+BR79*(100%-BD79)*AQ79</f>
        <v>0</v>
      </c>
      <c r="CF79" s="7">
        <f>((BS79*BE79)*(AC79*Invoer!N$7))+BS79*(100%-BE79)*AR79</f>
        <v>0</v>
      </c>
      <c r="CG79" s="7">
        <f>((BT79*BF79)*(AD79*Invoer!O$7))+BT79*(100%-BF79)*AS79</f>
        <v>0</v>
      </c>
      <c r="CH79" s="7">
        <f>((BU79*BG79)*(AE79*Invoer!P$7))+BU79*(100%-BG79)*AT79</f>
        <v>0</v>
      </c>
      <c r="CJ79" s="145">
        <f t="shared" si="22"/>
        <v>0</v>
      </c>
      <c r="CK79" s="145">
        <f t="shared" si="23"/>
        <v>0</v>
      </c>
      <c r="CL79" s="145">
        <f t="shared" si="24"/>
        <v>0</v>
      </c>
      <c r="CM79" s="145">
        <f t="shared" si="25"/>
        <v>0</v>
      </c>
      <c r="CN79" s="145">
        <f t="shared" si="26"/>
        <v>0</v>
      </c>
      <c r="CO79" s="145">
        <f t="shared" si="27"/>
        <v>0</v>
      </c>
      <c r="CP79" s="145">
        <f t="shared" si="28"/>
        <v>0</v>
      </c>
      <c r="CQ79" s="145">
        <f t="shared" si="29"/>
        <v>0</v>
      </c>
      <c r="CR79" s="145">
        <f t="shared" si="30"/>
        <v>0</v>
      </c>
      <c r="CS79" s="145">
        <f t="shared" si="31"/>
        <v>0</v>
      </c>
      <c r="CT79" s="145">
        <f t="shared" si="32"/>
        <v>0</v>
      </c>
      <c r="CU79" s="145">
        <f t="shared" si="33"/>
        <v>0</v>
      </c>
    </row>
    <row r="80" spans="1:99">
      <c r="A80" s="241" t="s">
        <v>167</v>
      </c>
      <c r="B80" s="242"/>
      <c r="C80" s="246" t="s">
        <v>578</v>
      </c>
      <c r="D80" s="244" t="s">
        <v>135</v>
      </c>
      <c r="E80" s="148" t="s">
        <v>643</v>
      </c>
      <c r="F80" s="206">
        <v>0</v>
      </c>
      <c r="G80" s="207">
        <v>0</v>
      </c>
      <c r="H80" s="207">
        <v>0</v>
      </c>
      <c r="I80" s="207">
        <v>0</v>
      </c>
      <c r="J80" s="207">
        <v>0</v>
      </c>
      <c r="K80" s="207">
        <v>0</v>
      </c>
      <c r="L80" s="207">
        <v>0</v>
      </c>
      <c r="M80" s="207">
        <v>0</v>
      </c>
      <c r="N80" s="207">
        <v>0</v>
      </c>
      <c r="O80" s="207">
        <v>0</v>
      </c>
      <c r="P80" s="207">
        <v>0</v>
      </c>
      <c r="Q80" s="207">
        <v>0</v>
      </c>
      <c r="R80" s="207">
        <v>0</v>
      </c>
      <c r="S80" s="210"/>
      <c r="T80" s="209">
        <v>0</v>
      </c>
      <c r="U80" s="136">
        <f t="shared" si="34"/>
        <v>0</v>
      </c>
      <c r="V80" s="136">
        <f t="shared" si="34"/>
        <v>0</v>
      </c>
      <c r="W80" s="136">
        <f t="shared" si="34"/>
        <v>0</v>
      </c>
      <c r="X80" s="136">
        <f t="shared" si="34"/>
        <v>0</v>
      </c>
      <c r="Y80" s="136">
        <f t="shared" si="34"/>
        <v>0</v>
      </c>
      <c r="Z80" s="136">
        <f t="shared" si="34"/>
        <v>0</v>
      </c>
      <c r="AA80" s="136">
        <f t="shared" si="34"/>
        <v>0</v>
      </c>
      <c r="AB80" s="136">
        <f t="shared" si="34"/>
        <v>0</v>
      </c>
      <c r="AC80" s="136">
        <f t="shared" si="34"/>
        <v>0</v>
      </c>
      <c r="AD80" s="136">
        <f t="shared" si="34"/>
        <v>0</v>
      </c>
      <c r="AE80" s="136">
        <f t="shared" si="34"/>
        <v>0</v>
      </c>
      <c r="AF80" s="139"/>
      <c r="AG80" s="138">
        <v>4</v>
      </c>
      <c r="AI80" s="23">
        <f>T80*Invoer!E$8</f>
        <v>0</v>
      </c>
      <c r="AJ80" s="23">
        <f>U80*Invoer!F$8</f>
        <v>0</v>
      </c>
      <c r="AK80" s="23">
        <f>V80*Invoer!G$8</f>
        <v>0</v>
      </c>
      <c r="AL80" s="23">
        <f>W80*Invoer!H$8</f>
        <v>0</v>
      </c>
      <c r="AM80" s="23">
        <f>X80*Invoer!I$8</f>
        <v>0</v>
      </c>
      <c r="AN80" s="23">
        <f>Y80*Invoer!J$8</f>
        <v>0</v>
      </c>
      <c r="AO80" s="23">
        <f>Z80*Invoer!K$8</f>
        <v>0</v>
      </c>
      <c r="AP80" s="23">
        <f>AA80*Invoer!L$8</f>
        <v>0</v>
      </c>
      <c r="AQ80" s="23">
        <f>AB80*Invoer!M$8</f>
        <v>0</v>
      </c>
      <c r="AR80" s="23">
        <f>AC80*Invoer!N$8</f>
        <v>0</v>
      </c>
      <c r="AS80" s="23">
        <f>AD80*Invoer!O$8</f>
        <v>0</v>
      </c>
      <c r="AT80" s="23">
        <f>AE80*Invoer!P$8</f>
        <v>0</v>
      </c>
      <c r="AV80" s="22">
        <f>Invoer!E$6</f>
        <v>1</v>
      </c>
      <c r="AW80" s="22">
        <f>Invoer!F$6</f>
        <v>1</v>
      </c>
      <c r="AX80" s="22">
        <f>Invoer!G$6</f>
        <v>1</v>
      </c>
      <c r="AY80" s="22">
        <f>Invoer!H$6</f>
        <v>1</v>
      </c>
      <c r="AZ80" s="22">
        <f>Invoer!I$6</f>
        <v>1</v>
      </c>
      <c r="BA80" s="22">
        <f>Invoer!J$6</f>
        <v>1</v>
      </c>
      <c r="BB80" s="22">
        <f>Invoer!K$6</f>
        <v>1</v>
      </c>
      <c r="BC80" s="22">
        <f>Invoer!L$6</f>
        <v>1</v>
      </c>
      <c r="BD80" s="22">
        <f>Invoer!M$6</f>
        <v>1</v>
      </c>
      <c r="BE80" s="22">
        <f>Invoer!N$6</f>
        <v>1</v>
      </c>
      <c r="BF80" s="22">
        <f>Invoer!O$6</f>
        <v>1</v>
      </c>
      <c r="BG80" s="22">
        <f>Invoer!P$6</f>
        <v>1</v>
      </c>
      <c r="BI80" s="8">
        <f>Invoer!B$5</f>
        <v>0.75</v>
      </c>
      <c r="BJ80" s="63">
        <f>G80*$F80*$BI80*Invoer!E$10</f>
        <v>0</v>
      </c>
      <c r="BK80" s="63">
        <f>H80*$F80*$BI80*Invoer!F$10</f>
        <v>0</v>
      </c>
      <c r="BL80" s="63">
        <f>I80*$F80*$BI80*Invoer!G$10</f>
        <v>0</v>
      </c>
      <c r="BM80" s="63">
        <f>J80*$F80*$BI80*Invoer!H$10</f>
        <v>0</v>
      </c>
      <c r="BN80" s="63">
        <f>K80*$F80*$BI80*Invoer!I$10</f>
        <v>0</v>
      </c>
      <c r="BO80" s="63">
        <f>L80*$F80*$BI80*Invoer!J$10</f>
        <v>0</v>
      </c>
      <c r="BP80" s="63">
        <f>M80*$F80*$BI80*Invoer!K$10</f>
        <v>0</v>
      </c>
      <c r="BQ80" s="63">
        <f>N80*$F80*$BI80*Invoer!L$10</f>
        <v>0</v>
      </c>
      <c r="BR80" s="63">
        <f>O80*$F80*$BI80*Invoer!M$10</f>
        <v>0</v>
      </c>
      <c r="BS80" s="63">
        <f>P80*$F80*$BI80*Invoer!N$10</f>
        <v>0</v>
      </c>
      <c r="BT80" s="63">
        <f>Q80*$F80*$BI80*Invoer!O$10</f>
        <v>0</v>
      </c>
      <c r="BU80" s="63">
        <f>R80*$F80*$BI80*Invoer!P$10</f>
        <v>0</v>
      </c>
      <c r="BW80" s="7">
        <f>((BJ80*AV80)*(T80*Invoer!E$7))+BJ80*(100%-AV80)*AI80</f>
        <v>0</v>
      </c>
      <c r="BX80" s="7">
        <f>((BK80*AW80)*(U80*Invoer!F$7))+BK80*(100%-AW80)*AJ80</f>
        <v>0</v>
      </c>
      <c r="BY80" s="7">
        <f>((BL80*AX80)*(V80*Invoer!G$7))+BL80*(100%-AX80)*AK80</f>
        <v>0</v>
      </c>
      <c r="BZ80" s="7">
        <f>((BM80*AY80)*(W80*Invoer!H$7))+BM80*(100%-AY80)*AL80</f>
        <v>0</v>
      </c>
      <c r="CA80" s="7">
        <f>((BN80*AZ80)*(X80*Invoer!I$7))+BN80*(100%-AZ80)*AM80</f>
        <v>0</v>
      </c>
      <c r="CB80" s="7">
        <f>((BO80*BA80)*(Y80*Invoer!J$7))+BO80*(100%-BA80)*AN80</f>
        <v>0</v>
      </c>
      <c r="CC80" s="7">
        <f>((BP80*BB80)*(Z80*Invoer!K$7))+BP80*(100%-BB80)*AO80</f>
        <v>0</v>
      </c>
      <c r="CD80" s="7">
        <f>((BQ80*BC80)*(AA80*Invoer!L$7))+BQ80*(100%-BC80)*AP80</f>
        <v>0</v>
      </c>
      <c r="CE80" s="7">
        <f>((BR80*BD80)*(AB80*Invoer!M$7))+BR80*(100%-BD80)*AQ80</f>
        <v>0</v>
      </c>
      <c r="CF80" s="7">
        <f>((BS80*BE80)*(AC80*Invoer!N$7))+BS80*(100%-BE80)*AR80</f>
        <v>0</v>
      </c>
      <c r="CG80" s="7">
        <f>((BT80*BF80)*(AD80*Invoer!O$7))+BT80*(100%-BF80)*AS80</f>
        <v>0</v>
      </c>
      <c r="CH80" s="7">
        <f>((BU80*BG80)*(AE80*Invoer!P$7))+BU80*(100%-BG80)*AT80</f>
        <v>0</v>
      </c>
      <c r="CI80" s="7"/>
      <c r="CJ80" s="145">
        <f t="shared" si="22"/>
        <v>0</v>
      </c>
      <c r="CK80" s="145">
        <f t="shared" si="23"/>
        <v>0</v>
      </c>
      <c r="CL80" s="145">
        <f t="shared" si="24"/>
        <v>0</v>
      </c>
      <c r="CM80" s="145">
        <f t="shared" si="25"/>
        <v>0</v>
      </c>
      <c r="CN80" s="145">
        <f t="shared" si="26"/>
        <v>0</v>
      </c>
      <c r="CO80" s="145">
        <f t="shared" si="27"/>
        <v>0</v>
      </c>
      <c r="CP80" s="145">
        <f t="shared" si="28"/>
        <v>0</v>
      </c>
      <c r="CQ80" s="145">
        <f t="shared" si="29"/>
        <v>0</v>
      </c>
      <c r="CR80" s="145">
        <f t="shared" si="30"/>
        <v>0</v>
      </c>
      <c r="CS80" s="145">
        <f t="shared" si="31"/>
        <v>0</v>
      </c>
      <c r="CT80" s="145">
        <f t="shared" si="32"/>
        <v>0</v>
      </c>
      <c r="CU80" s="145">
        <f t="shared" si="33"/>
        <v>0</v>
      </c>
    </row>
    <row r="81" spans="1:99">
      <c r="A81" s="256" t="s">
        <v>559</v>
      </c>
      <c r="B81" s="248"/>
      <c r="C81" s="246" t="s">
        <v>560</v>
      </c>
      <c r="D81" s="244" t="s">
        <v>618</v>
      </c>
      <c r="E81" s="148" t="s">
        <v>643</v>
      </c>
      <c r="F81" s="206">
        <v>0</v>
      </c>
      <c r="G81" s="207">
        <v>0</v>
      </c>
      <c r="H81" s="207">
        <v>0</v>
      </c>
      <c r="I81" s="207">
        <v>2</v>
      </c>
      <c r="J81" s="207">
        <v>4</v>
      </c>
      <c r="K81" s="207">
        <v>5</v>
      </c>
      <c r="L81" s="207">
        <v>10</v>
      </c>
      <c r="M81" s="207">
        <v>15</v>
      </c>
      <c r="N81" s="207">
        <v>20</v>
      </c>
      <c r="O81" s="207">
        <v>25</v>
      </c>
      <c r="P81" s="207">
        <v>33</v>
      </c>
      <c r="Q81" s="207">
        <v>33</v>
      </c>
      <c r="R81" s="207">
        <v>33</v>
      </c>
      <c r="S81" s="210"/>
      <c r="T81" s="209">
        <v>0</v>
      </c>
      <c r="U81" s="136">
        <f t="shared" si="34"/>
        <v>0</v>
      </c>
      <c r="V81" s="136">
        <f t="shared" si="34"/>
        <v>0</v>
      </c>
      <c r="W81" s="136">
        <f t="shared" si="34"/>
        <v>0</v>
      </c>
      <c r="X81" s="136">
        <f t="shared" si="34"/>
        <v>0</v>
      </c>
      <c r="Y81" s="136">
        <f t="shared" si="34"/>
        <v>0</v>
      </c>
      <c r="Z81" s="136">
        <f t="shared" si="34"/>
        <v>0</v>
      </c>
      <c r="AA81" s="136">
        <f t="shared" si="34"/>
        <v>0</v>
      </c>
      <c r="AB81" s="136">
        <f t="shared" si="34"/>
        <v>0</v>
      </c>
      <c r="AC81" s="136">
        <f t="shared" si="34"/>
        <v>0</v>
      </c>
      <c r="AD81" s="136">
        <f t="shared" si="34"/>
        <v>0</v>
      </c>
      <c r="AE81" s="136">
        <f t="shared" si="34"/>
        <v>0</v>
      </c>
      <c r="AF81" s="139"/>
      <c r="AG81" s="138">
        <v>4</v>
      </c>
      <c r="AI81" s="23">
        <f>T81*Invoer!E$8</f>
        <v>0</v>
      </c>
      <c r="AJ81" s="23">
        <f>U81*Invoer!F$8</f>
        <v>0</v>
      </c>
      <c r="AK81" s="23">
        <f>V81*Invoer!G$8</f>
        <v>0</v>
      </c>
      <c r="AL81" s="23">
        <f>W81*Invoer!H$8</f>
        <v>0</v>
      </c>
      <c r="AM81" s="23">
        <f>X81*Invoer!I$8</f>
        <v>0</v>
      </c>
      <c r="AN81" s="23">
        <f>Y81*Invoer!J$8</f>
        <v>0</v>
      </c>
      <c r="AO81" s="23">
        <f>Z81*Invoer!K$8</f>
        <v>0</v>
      </c>
      <c r="AP81" s="23">
        <f>AA81*Invoer!L$8</f>
        <v>0</v>
      </c>
      <c r="AQ81" s="23">
        <f>AB81*Invoer!M$8</f>
        <v>0</v>
      </c>
      <c r="AR81" s="23">
        <f>AC81*Invoer!N$8</f>
        <v>0</v>
      </c>
      <c r="AS81" s="23">
        <f>AD81*Invoer!O$8</f>
        <v>0</v>
      </c>
      <c r="AT81" s="23">
        <f>AE81*Invoer!P$8</f>
        <v>0</v>
      </c>
      <c r="AV81" s="22">
        <f>Invoer!E$6</f>
        <v>1</v>
      </c>
      <c r="AW81" s="22">
        <f>Invoer!F$6</f>
        <v>1</v>
      </c>
      <c r="AX81" s="22">
        <f>Invoer!G$6</f>
        <v>1</v>
      </c>
      <c r="AY81" s="22">
        <f>Invoer!H$6</f>
        <v>1</v>
      </c>
      <c r="AZ81" s="22">
        <f>Invoer!I$6</f>
        <v>1</v>
      </c>
      <c r="BA81" s="22">
        <f>Invoer!J$6</f>
        <v>1</v>
      </c>
      <c r="BB81" s="22">
        <f>Invoer!K$6</f>
        <v>1</v>
      </c>
      <c r="BC81" s="22">
        <f>Invoer!L$6</f>
        <v>1</v>
      </c>
      <c r="BD81" s="22">
        <f>Invoer!M$6</f>
        <v>1</v>
      </c>
      <c r="BE81" s="22">
        <f>Invoer!N$6</f>
        <v>1</v>
      </c>
      <c r="BF81" s="22">
        <f>Invoer!O$6</f>
        <v>1</v>
      </c>
      <c r="BG81" s="22">
        <f>Invoer!P$6</f>
        <v>1</v>
      </c>
      <c r="BI81" s="8">
        <f>Invoer!B$5</f>
        <v>0.75</v>
      </c>
      <c r="BJ81" s="63">
        <f>G81*$F81*$BI81*Invoer!E$10</f>
        <v>0</v>
      </c>
      <c r="BK81" s="63">
        <f>H81*$F81*$BI81*Invoer!F$10</f>
        <v>0</v>
      </c>
      <c r="BL81" s="63">
        <f>I81*$F81*$BI81*Invoer!G$10</f>
        <v>0</v>
      </c>
      <c r="BM81" s="63">
        <f>J81*$F81*$BI81*Invoer!H$10</f>
        <v>0</v>
      </c>
      <c r="BN81" s="63">
        <f>K81*$F81*$BI81*Invoer!I$10</f>
        <v>0</v>
      </c>
      <c r="BO81" s="63">
        <f>L81*$F81*$BI81*Invoer!J$10</f>
        <v>0</v>
      </c>
      <c r="BP81" s="63">
        <f>M81*$F81*$BI81*Invoer!K$10</f>
        <v>0</v>
      </c>
      <c r="BQ81" s="63">
        <f>N81*$F81*$BI81*Invoer!L$10</f>
        <v>0</v>
      </c>
      <c r="BR81" s="63">
        <f>O81*$F81*$BI81*Invoer!M$10</f>
        <v>0</v>
      </c>
      <c r="BS81" s="63">
        <f>P81*$F81*$BI81*Invoer!N$10</f>
        <v>0</v>
      </c>
      <c r="BT81" s="63">
        <f>Q81*$F81*$BI81*Invoer!O$10</f>
        <v>0</v>
      </c>
      <c r="BU81" s="63">
        <f>R81*$F81*$BI81*Invoer!P$10</f>
        <v>0</v>
      </c>
      <c r="BW81" s="7">
        <f>((BJ81*AV81)*(T81*Invoer!E$7))+BJ81*(100%-AV81)*AI81</f>
        <v>0</v>
      </c>
      <c r="BX81" s="7">
        <f>((BK81*AW81)*(U81*Invoer!F$7))+BK81*(100%-AW81)*AJ81</f>
        <v>0</v>
      </c>
      <c r="BY81" s="7">
        <f>((BL81*AX81)*(V81*Invoer!G$7))+BL81*(100%-AX81)*AK81</f>
        <v>0</v>
      </c>
      <c r="BZ81" s="7">
        <f>((BM81*AY81)*(W81*Invoer!H$7))+BM81*(100%-AY81)*AL81</f>
        <v>0</v>
      </c>
      <c r="CA81" s="7">
        <f>((BN81*AZ81)*(X81*Invoer!I$7))+BN81*(100%-AZ81)*AM81</f>
        <v>0</v>
      </c>
      <c r="CB81" s="7">
        <f>((BO81*BA81)*(Y81*Invoer!J$7))+BO81*(100%-BA81)*AN81</f>
        <v>0</v>
      </c>
      <c r="CC81" s="7">
        <f>((BP81*BB81)*(Z81*Invoer!K$7))+BP81*(100%-BB81)*AO81</f>
        <v>0</v>
      </c>
      <c r="CD81" s="7">
        <f>((BQ81*BC81)*(AA81*Invoer!L$7))+BQ81*(100%-BC81)*AP81</f>
        <v>0</v>
      </c>
      <c r="CE81" s="7">
        <f>((BR81*BD81)*(AB81*Invoer!M$7))+BR81*(100%-BD81)*AQ81</f>
        <v>0</v>
      </c>
      <c r="CF81" s="7">
        <f>((BS81*BE81)*(AC81*Invoer!N$7))+BS81*(100%-BE81)*AR81</f>
        <v>0</v>
      </c>
      <c r="CG81" s="7">
        <f>((BT81*BF81)*(AD81*Invoer!O$7))+BT81*(100%-BF81)*AS81</f>
        <v>0</v>
      </c>
      <c r="CH81" s="7">
        <f>((BU81*BG81)*(AE81*Invoer!P$7))+BU81*(100%-BG81)*AT81</f>
        <v>0</v>
      </c>
      <c r="CI81" s="7"/>
      <c r="CJ81" s="145">
        <f t="shared" si="22"/>
        <v>0</v>
      </c>
      <c r="CK81" s="145">
        <f t="shared" si="23"/>
        <v>0</v>
      </c>
      <c r="CL81" s="145">
        <f t="shared" si="24"/>
        <v>0</v>
      </c>
      <c r="CM81" s="145">
        <f t="shared" si="25"/>
        <v>0</v>
      </c>
      <c r="CN81" s="145">
        <f t="shared" si="26"/>
        <v>0</v>
      </c>
      <c r="CO81" s="145">
        <f t="shared" si="27"/>
        <v>0</v>
      </c>
      <c r="CP81" s="145">
        <f t="shared" si="28"/>
        <v>0</v>
      </c>
      <c r="CQ81" s="145">
        <f t="shared" si="29"/>
        <v>0</v>
      </c>
      <c r="CR81" s="145">
        <f t="shared" si="30"/>
        <v>0</v>
      </c>
      <c r="CS81" s="145">
        <f t="shared" si="31"/>
        <v>0</v>
      </c>
      <c r="CT81" s="145">
        <f t="shared" si="32"/>
        <v>0</v>
      </c>
      <c r="CU81" s="145">
        <f t="shared" si="33"/>
        <v>0</v>
      </c>
    </row>
    <row r="82" spans="1:99">
      <c r="A82" s="241" t="s">
        <v>168</v>
      </c>
      <c r="B82" s="242"/>
      <c r="C82" s="246" t="s">
        <v>169</v>
      </c>
      <c r="D82" s="244" t="s">
        <v>170</v>
      </c>
      <c r="E82" s="148" t="s">
        <v>643</v>
      </c>
      <c r="F82" s="206">
        <v>0</v>
      </c>
      <c r="G82" s="207">
        <v>0</v>
      </c>
      <c r="H82" s="207">
        <v>0</v>
      </c>
      <c r="I82" s="207">
        <v>0</v>
      </c>
      <c r="J82" s="207">
        <v>0</v>
      </c>
      <c r="K82" s="207">
        <v>0</v>
      </c>
      <c r="L82" s="207">
        <v>0</v>
      </c>
      <c r="M82" s="207">
        <v>0</v>
      </c>
      <c r="N82" s="207">
        <v>0</v>
      </c>
      <c r="O82" s="207">
        <v>0</v>
      </c>
      <c r="P82" s="207">
        <v>0</v>
      </c>
      <c r="Q82" s="207">
        <v>0</v>
      </c>
      <c r="R82" s="207">
        <v>0</v>
      </c>
      <c r="S82" s="210"/>
      <c r="T82" s="209">
        <v>0</v>
      </c>
      <c r="U82" s="136">
        <f t="shared" si="34"/>
        <v>0</v>
      </c>
      <c r="V82" s="136">
        <f t="shared" si="34"/>
        <v>0</v>
      </c>
      <c r="W82" s="136">
        <f t="shared" si="34"/>
        <v>0</v>
      </c>
      <c r="X82" s="136">
        <f t="shared" si="34"/>
        <v>0</v>
      </c>
      <c r="Y82" s="136">
        <f t="shared" si="34"/>
        <v>0</v>
      </c>
      <c r="Z82" s="136">
        <f t="shared" si="34"/>
        <v>0</v>
      </c>
      <c r="AA82" s="136">
        <f t="shared" si="34"/>
        <v>0</v>
      </c>
      <c r="AB82" s="136">
        <f t="shared" si="34"/>
        <v>0</v>
      </c>
      <c r="AC82" s="136">
        <f t="shared" si="34"/>
        <v>0</v>
      </c>
      <c r="AD82" s="136">
        <f t="shared" si="34"/>
        <v>0</v>
      </c>
      <c r="AE82" s="136">
        <f t="shared" si="34"/>
        <v>0</v>
      </c>
      <c r="AF82" s="139"/>
      <c r="AG82" s="138">
        <v>4</v>
      </c>
      <c r="AI82" s="23">
        <f>T82*Invoer!E$8</f>
        <v>0</v>
      </c>
      <c r="AJ82" s="23">
        <f>U82*Invoer!F$8</f>
        <v>0</v>
      </c>
      <c r="AK82" s="23">
        <f>V82*Invoer!G$8</f>
        <v>0</v>
      </c>
      <c r="AL82" s="23">
        <f>W82*Invoer!H$8</f>
        <v>0</v>
      </c>
      <c r="AM82" s="23">
        <f>X82*Invoer!I$8</f>
        <v>0</v>
      </c>
      <c r="AN82" s="23">
        <f>Y82*Invoer!J$8</f>
        <v>0</v>
      </c>
      <c r="AO82" s="23">
        <f>Z82*Invoer!K$8</f>
        <v>0</v>
      </c>
      <c r="AP82" s="23">
        <f>AA82*Invoer!L$8</f>
        <v>0</v>
      </c>
      <c r="AQ82" s="23">
        <f>AB82*Invoer!M$8</f>
        <v>0</v>
      </c>
      <c r="AR82" s="23">
        <f>AC82*Invoer!N$8</f>
        <v>0</v>
      </c>
      <c r="AS82" s="23">
        <f>AD82*Invoer!O$8</f>
        <v>0</v>
      </c>
      <c r="AT82" s="23">
        <f>AE82*Invoer!P$8</f>
        <v>0</v>
      </c>
      <c r="AV82" s="22">
        <f>Invoer!E$6</f>
        <v>1</v>
      </c>
      <c r="AW82" s="22">
        <f>Invoer!F$6</f>
        <v>1</v>
      </c>
      <c r="AX82" s="22">
        <f>Invoer!G$6</f>
        <v>1</v>
      </c>
      <c r="AY82" s="22">
        <f>Invoer!H$6</f>
        <v>1</v>
      </c>
      <c r="AZ82" s="22">
        <f>Invoer!I$6</f>
        <v>1</v>
      </c>
      <c r="BA82" s="22">
        <f>Invoer!J$6</f>
        <v>1</v>
      </c>
      <c r="BB82" s="22">
        <f>Invoer!K$6</f>
        <v>1</v>
      </c>
      <c r="BC82" s="22">
        <f>Invoer!L$6</f>
        <v>1</v>
      </c>
      <c r="BD82" s="22">
        <f>Invoer!M$6</f>
        <v>1</v>
      </c>
      <c r="BE82" s="22">
        <f>Invoer!N$6</f>
        <v>1</v>
      </c>
      <c r="BF82" s="22">
        <f>Invoer!O$6</f>
        <v>1</v>
      </c>
      <c r="BG82" s="22">
        <f>Invoer!P$6</f>
        <v>1</v>
      </c>
      <c r="BI82" s="8">
        <f>Invoer!B$5</f>
        <v>0.75</v>
      </c>
      <c r="BJ82" s="63">
        <f>G82*$F82*$BI82*Invoer!E$10</f>
        <v>0</v>
      </c>
      <c r="BK82" s="63">
        <f>H82*$F82*$BI82*Invoer!F$10</f>
        <v>0</v>
      </c>
      <c r="BL82" s="63">
        <f>I82*$F82*$BI82*Invoer!G$10</f>
        <v>0</v>
      </c>
      <c r="BM82" s="63">
        <f>J82*$F82*$BI82*Invoer!H$10</f>
        <v>0</v>
      </c>
      <c r="BN82" s="63">
        <f>K82*$F82*$BI82*Invoer!I$10</f>
        <v>0</v>
      </c>
      <c r="BO82" s="63">
        <f>L82*$F82*$BI82*Invoer!J$10</f>
        <v>0</v>
      </c>
      <c r="BP82" s="63">
        <f>M82*$F82*$BI82*Invoer!K$10</f>
        <v>0</v>
      </c>
      <c r="BQ82" s="63">
        <f>N82*$F82*$BI82*Invoer!L$10</f>
        <v>0</v>
      </c>
      <c r="BR82" s="63">
        <f>O82*$F82*$BI82*Invoer!M$10</f>
        <v>0</v>
      </c>
      <c r="BS82" s="63">
        <f>P82*$F82*$BI82*Invoer!N$10</f>
        <v>0</v>
      </c>
      <c r="BT82" s="63">
        <f>Q82*$F82*$BI82*Invoer!O$10</f>
        <v>0</v>
      </c>
      <c r="BU82" s="63">
        <f>R82*$F82*$BI82*Invoer!P$10</f>
        <v>0</v>
      </c>
      <c r="BW82" s="7">
        <f>((BJ82*AV82)*(T82*Invoer!E$7))+BJ82*(100%-AV82)*AI82</f>
        <v>0</v>
      </c>
      <c r="BX82" s="7">
        <f>((BK82*AW82)*(U82*Invoer!F$7))+BK82*(100%-AW82)*AJ82</f>
        <v>0</v>
      </c>
      <c r="BY82" s="7">
        <f>((BL82*AX82)*(V82*Invoer!G$7))+BL82*(100%-AX82)*AK82</f>
        <v>0</v>
      </c>
      <c r="BZ82" s="7">
        <f>((BM82*AY82)*(W82*Invoer!H$7))+BM82*(100%-AY82)*AL82</f>
        <v>0</v>
      </c>
      <c r="CA82" s="7">
        <f>((BN82*AZ82)*(X82*Invoer!I$7))+BN82*(100%-AZ82)*AM82</f>
        <v>0</v>
      </c>
      <c r="CB82" s="7">
        <f>((BO82*BA82)*(Y82*Invoer!J$7))+BO82*(100%-BA82)*AN82</f>
        <v>0</v>
      </c>
      <c r="CC82" s="7">
        <f>((BP82*BB82)*(Z82*Invoer!K$7))+BP82*(100%-BB82)*AO82</f>
        <v>0</v>
      </c>
      <c r="CD82" s="7">
        <f>((BQ82*BC82)*(AA82*Invoer!L$7))+BQ82*(100%-BC82)*AP82</f>
        <v>0</v>
      </c>
      <c r="CE82" s="7">
        <f>((BR82*BD82)*(AB82*Invoer!M$7))+BR82*(100%-BD82)*AQ82</f>
        <v>0</v>
      </c>
      <c r="CF82" s="7">
        <f>((BS82*BE82)*(AC82*Invoer!N$7))+BS82*(100%-BE82)*AR82</f>
        <v>0</v>
      </c>
      <c r="CG82" s="7">
        <f>((BT82*BF82)*(AD82*Invoer!O$7))+BT82*(100%-BF82)*AS82</f>
        <v>0</v>
      </c>
      <c r="CH82" s="7">
        <f>((BU82*BG82)*(AE82*Invoer!P$7))+BU82*(100%-BG82)*AT82</f>
        <v>0</v>
      </c>
      <c r="CI82" s="7"/>
      <c r="CJ82" s="145">
        <f t="shared" si="22"/>
        <v>0</v>
      </c>
      <c r="CK82" s="145">
        <f t="shared" si="23"/>
        <v>0</v>
      </c>
      <c r="CL82" s="145">
        <f t="shared" si="24"/>
        <v>0</v>
      </c>
      <c r="CM82" s="145">
        <f t="shared" si="25"/>
        <v>0</v>
      </c>
      <c r="CN82" s="145">
        <f t="shared" si="26"/>
        <v>0</v>
      </c>
      <c r="CO82" s="145">
        <f t="shared" si="27"/>
        <v>0</v>
      </c>
      <c r="CP82" s="145">
        <f t="shared" si="28"/>
        <v>0</v>
      </c>
      <c r="CQ82" s="145">
        <f t="shared" si="29"/>
        <v>0</v>
      </c>
      <c r="CR82" s="145">
        <f t="shared" si="30"/>
        <v>0</v>
      </c>
      <c r="CS82" s="145">
        <f t="shared" si="31"/>
        <v>0</v>
      </c>
      <c r="CT82" s="145">
        <f t="shared" si="32"/>
        <v>0</v>
      </c>
      <c r="CU82" s="145">
        <f t="shared" si="33"/>
        <v>0</v>
      </c>
    </row>
    <row r="83" spans="1:99">
      <c r="A83" s="254" t="s">
        <v>429</v>
      </c>
      <c r="B83" s="251"/>
      <c r="C83" s="251" t="s">
        <v>577</v>
      </c>
      <c r="D83" s="252" t="s">
        <v>103</v>
      </c>
      <c r="E83" s="148" t="s">
        <v>616</v>
      </c>
      <c r="F83" s="206">
        <v>0</v>
      </c>
      <c r="G83" s="207">
        <v>0.05</v>
      </c>
      <c r="H83" s="207">
        <v>0.05</v>
      </c>
      <c r="I83" s="207">
        <v>0.05</v>
      </c>
      <c r="J83" s="207">
        <v>0.05</v>
      </c>
      <c r="K83" s="207">
        <v>0.05</v>
      </c>
      <c r="L83" s="207">
        <v>0.05</v>
      </c>
      <c r="M83" s="207">
        <v>0.05</v>
      </c>
      <c r="N83" s="207">
        <v>0.05</v>
      </c>
      <c r="O83" s="207">
        <v>0.05</v>
      </c>
      <c r="P83" s="207">
        <v>0.05</v>
      </c>
      <c r="Q83" s="207">
        <v>0.05</v>
      </c>
      <c r="R83" s="207">
        <v>0.05</v>
      </c>
      <c r="S83" s="210"/>
      <c r="T83" s="212">
        <v>60</v>
      </c>
      <c r="U83" s="136">
        <f t="shared" si="34"/>
        <v>60</v>
      </c>
      <c r="V83" s="136">
        <f t="shared" si="34"/>
        <v>60</v>
      </c>
      <c r="W83" s="136">
        <f t="shared" si="34"/>
        <v>60</v>
      </c>
      <c r="X83" s="136">
        <f t="shared" si="34"/>
        <v>60</v>
      </c>
      <c r="Y83" s="136">
        <f t="shared" si="34"/>
        <v>60</v>
      </c>
      <c r="Z83" s="136">
        <f t="shared" si="34"/>
        <v>60</v>
      </c>
      <c r="AA83" s="136">
        <f t="shared" si="34"/>
        <v>60</v>
      </c>
      <c r="AB83" s="136">
        <f t="shared" si="34"/>
        <v>60</v>
      </c>
      <c r="AC83" s="136">
        <f t="shared" si="34"/>
        <v>60</v>
      </c>
      <c r="AD83" s="136">
        <f t="shared" si="34"/>
        <v>60</v>
      </c>
      <c r="AE83" s="136">
        <f t="shared" si="34"/>
        <v>60</v>
      </c>
      <c r="AF83" s="139"/>
      <c r="AG83" s="138">
        <v>4</v>
      </c>
      <c r="AI83" s="23">
        <f>T83*Invoer!E$8</f>
        <v>36</v>
      </c>
      <c r="AJ83" s="23">
        <f>U83*Invoer!F$8</f>
        <v>36</v>
      </c>
      <c r="AK83" s="23">
        <f>V83*Invoer!G$8</f>
        <v>36</v>
      </c>
      <c r="AL83" s="23">
        <f>W83*Invoer!H$8</f>
        <v>36</v>
      </c>
      <c r="AM83" s="23">
        <f>X83*Invoer!I$8</f>
        <v>36</v>
      </c>
      <c r="AN83" s="23">
        <f>Y83*Invoer!J$8</f>
        <v>36</v>
      </c>
      <c r="AO83" s="23">
        <f>Z83*Invoer!K$8</f>
        <v>36</v>
      </c>
      <c r="AP83" s="23">
        <f>AA83*Invoer!L$8</f>
        <v>36</v>
      </c>
      <c r="AQ83" s="23">
        <f>AB83*Invoer!M$8</f>
        <v>36</v>
      </c>
      <c r="AR83" s="23">
        <f>AC83*Invoer!N$8</f>
        <v>36</v>
      </c>
      <c r="AS83" s="23">
        <f>AD83*Invoer!O$8</f>
        <v>36</v>
      </c>
      <c r="AT83" s="23">
        <f>AE83*Invoer!P$8</f>
        <v>36</v>
      </c>
      <c r="AU83" s="22"/>
      <c r="AV83" s="22">
        <f>Invoer!E$6</f>
        <v>1</v>
      </c>
      <c r="AW83" s="22">
        <f>Invoer!F$6</f>
        <v>1</v>
      </c>
      <c r="AX83" s="22">
        <f>Invoer!G$6</f>
        <v>1</v>
      </c>
      <c r="AY83" s="22">
        <f>Invoer!H$6</f>
        <v>1</v>
      </c>
      <c r="AZ83" s="22">
        <f>Invoer!I$6</f>
        <v>1</v>
      </c>
      <c r="BA83" s="22">
        <f>Invoer!J$6</f>
        <v>1</v>
      </c>
      <c r="BB83" s="22">
        <f>Invoer!K$6</f>
        <v>1</v>
      </c>
      <c r="BC83" s="22">
        <f>Invoer!L$6</f>
        <v>1</v>
      </c>
      <c r="BD83" s="22">
        <f>Invoer!M$6</f>
        <v>1</v>
      </c>
      <c r="BE83" s="22">
        <f>Invoer!N$6</f>
        <v>1</v>
      </c>
      <c r="BF83" s="22">
        <f>Invoer!O$6</f>
        <v>1</v>
      </c>
      <c r="BG83" s="22">
        <f>Invoer!P$6</f>
        <v>1</v>
      </c>
      <c r="BI83" s="8">
        <f>Invoer!B$5</f>
        <v>0.75</v>
      </c>
      <c r="BJ83" s="63">
        <f>G83*$F83*$BI83*Invoer!E$10</f>
        <v>0</v>
      </c>
      <c r="BK83" s="63">
        <f>H83*$F83*$BI83*Invoer!F$10</f>
        <v>0</v>
      </c>
      <c r="BL83" s="63">
        <f>I83*$F83*$BI83*Invoer!G$10</f>
        <v>0</v>
      </c>
      <c r="BM83" s="63">
        <f>J83*$F83*$BI83*Invoer!H$10</f>
        <v>0</v>
      </c>
      <c r="BN83" s="63">
        <f>K83*$F83*$BI83*Invoer!I$10</f>
        <v>0</v>
      </c>
      <c r="BO83" s="63">
        <f>L83*$F83*$BI83*Invoer!J$10</f>
        <v>0</v>
      </c>
      <c r="BP83" s="63">
        <f>M83*$F83*$BI83*Invoer!K$10</f>
        <v>0</v>
      </c>
      <c r="BQ83" s="63">
        <f>N83*$F83*$BI83*Invoer!L$10</f>
        <v>0</v>
      </c>
      <c r="BR83" s="63">
        <f>O83*$F83*$BI83*Invoer!M$10</f>
        <v>0</v>
      </c>
      <c r="BS83" s="63">
        <f>P83*$F83*$BI83*Invoer!N$10</f>
        <v>0</v>
      </c>
      <c r="BT83" s="63">
        <f>Q83*$F83*$BI83*Invoer!O$10</f>
        <v>0</v>
      </c>
      <c r="BU83" s="63">
        <f>R83*$F83*$BI83*Invoer!P$10</f>
        <v>0</v>
      </c>
      <c r="BW83" s="7">
        <f>((BJ83*AV83)*(T83*Invoer!E$7))+BJ83*(100%-AV83)*AI83</f>
        <v>0</v>
      </c>
      <c r="BX83" s="7">
        <f>((BK83*AW83)*(U83*Invoer!F$7))+BK83*(100%-AW83)*AJ83</f>
        <v>0</v>
      </c>
      <c r="BY83" s="7">
        <f>((BL83*AX83)*(V83*Invoer!G$7))+BL83*(100%-AX83)*AK83</f>
        <v>0</v>
      </c>
      <c r="BZ83" s="7">
        <f>((BM83*AY83)*(W83*Invoer!H$7))+BM83*(100%-AY83)*AL83</f>
        <v>0</v>
      </c>
      <c r="CA83" s="7">
        <f>((BN83*AZ83)*(X83*Invoer!I$7))+BN83*(100%-AZ83)*AM83</f>
        <v>0</v>
      </c>
      <c r="CB83" s="7">
        <f>((BO83*BA83)*(Y83*Invoer!J$7))+BO83*(100%-BA83)*AN83</f>
        <v>0</v>
      </c>
      <c r="CC83" s="7">
        <f>((BP83*BB83)*(Z83*Invoer!K$7))+BP83*(100%-BB83)*AO83</f>
        <v>0</v>
      </c>
      <c r="CD83" s="7">
        <f>((BQ83*BC83)*(AA83*Invoer!L$7))+BQ83*(100%-BC83)*AP83</f>
        <v>0</v>
      </c>
      <c r="CE83" s="7">
        <f>((BR83*BD83)*(AB83*Invoer!M$7))+BR83*(100%-BD83)*AQ83</f>
        <v>0</v>
      </c>
      <c r="CF83" s="7">
        <f>((BS83*BE83)*(AC83*Invoer!N$7))+BS83*(100%-BE83)*AR83</f>
        <v>0</v>
      </c>
      <c r="CG83" s="7">
        <f>((BT83*BF83)*(AD83*Invoer!O$7))+BT83*(100%-BF83)*AS83</f>
        <v>0</v>
      </c>
      <c r="CH83" s="7">
        <f>((BU83*BG83)*(AE83*Invoer!P$7))+BU83*(100%-BG83)*AT83</f>
        <v>0</v>
      </c>
      <c r="CJ83" s="145">
        <f t="shared" si="22"/>
        <v>0</v>
      </c>
      <c r="CK83" s="145">
        <f t="shared" si="23"/>
        <v>0</v>
      </c>
      <c r="CL83" s="145">
        <f t="shared" si="24"/>
        <v>0</v>
      </c>
      <c r="CM83" s="145">
        <f t="shared" si="25"/>
        <v>0</v>
      </c>
      <c r="CN83" s="145">
        <f t="shared" si="26"/>
        <v>0</v>
      </c>
      <c r="CO83" s="145">
        <f t="shared" si="27"/>
        <v>0</v>
      </c>
      <c r="CP83" s="145">
        <f t="shared" si="28"/>
        <v>0</v>
      </c>
      <c r="CQ83" s="145">
        <f t="shared" si="29"/>
        <v>0</v>
      </c>
      <c r="CR83" s="145">
        <f t="shared" si="30"/>
        <v>0</v>
      </c>
      <c r="CS83" s="145">
        <f t="shared" si="31"/>
        <v>0</v>
      </c>
      <c r="CT83" s="145">
        <f t="shared" si="32"/>
        <v>0</v>
      </c>
      <c r="CU83" s="145">
        <f t="shared" si="33"/>
        <v>0</v>
      </c>
    </row>
    <row r="84" spans="1:99">
      <c r="A84" s="241" t="s">
        <v>171</v>
      </c>
      <c r="B84" s="242"/>
      <c r="C84" s="246" t="s">
        <v>172</v>
      </c>
      <c r="D84" s="244" t="s">
        <v>173</v>
      </c>
      <c r="E84" s="148" t="s">
        <v>616</v>
      </c>
      <c r="F84" s="206">
        <v>0</v>
      </c>
      <c r="G84" s="207">
        <v>0</v>
      </c>
      <c r="H84" s="207">
        <v>0</v>
      </c>
      <c r="I84" s="207">
        <v>0</v>
      </c>
      <c r="J84" s="207">
        <v>0</v>
      </c>
      <c r="K84" s="207">
        <v>0</v>
      </c>
      <c r="L84" s="207">
        <v>0</v>
      </c>
      <c r="M84" s="207">
        <v>0</v>
      </c>
      <c r="N84" s="207">
        <v>0.2</v>
      </c>
      <c r="O84" s="207">
        <v>0.2</v>
      </c>
      <c r="P84" s="207">
        <v>0.2</v>
      </c>
      <c r="Q84" s="207">
        <v>0.3</v>
      </c>
      <c r="R84" s="207">
        <v>0.3</v>
      </c>
      <c r="S84" s="210"/>
      <c r="T84" s="212">
        <v>50</v>
      </c>
      <c r="U84" s="136">
        <f t="shared" si="34"/>
        <v>50</v>
      </c>
      <c r="V84" s="136">
        <f t="shared" si="34"/>
        <v>50</v>
      </c>
      <c r="W84" s="136">
        <f t="shared" si="34"/>
        <v>50</v>
      </c>
      <c r="X84" s="136">
        <f t="shared" si="34"/>
        <v>50</v>
      </c>
      <c r="Y84" s="136">
        <f t="shared" si="34"/>
        <v>50</v>
      </c>
      <c r="Z84" s="136">
        <f t="shared" si="34"/>
        <v>50</v>
      </c>
      <c r="AA84" s="136">
        <f t="shared" si="34"/>
        <v>50</v>
      </c>
      <c r="AB84" s="136">
        <f t="shared" si="34"/>
        <v>50</v>
      </c>
      <c r="AC84" s="136">
        <f t="shared" si="34"/>
        <v>50</v>
      </c>
      <c r="AD84" s="136">
        <f t="shared" si="34"/>
        <v>50</v>
      </c>
      <c r="AE84" s="136">
        <f t="shared" si="34"/>
        <v>50</v>
      </c>
      <c r="AF84" s="139"/>
      <c r="AG84" s="138">
        <v>4</v>
      </c>
      <c r="AI84" s="23">
        <f>T84*Invoer!E$8</f>
        <v>30</v>
      </c>
      <c r="AJ84" s="23">
        <f>U84*Invoer!F$8</f>
        <v>30</v>
      </c>
      <c r="AK84" s="23">
        <f>V84*Invoer!G$8</f>
        <v>30</v>
      </c>
      <c r="AL84" s="23">
        <f>W84*Invoer!H$8</f>
        <v>30</v>
      </c>
      <c r="AM84" s="23">
        <f>X84*Invoer!I$8</f>
        <v>30</v>
      </c>
      <c r="AN84" s="23">
        <f>Y84*Invoer!J$8</f>
        <v>30</v>
      </c>
      <c r="AO84" s="23">
        <f>Z84*Invoer!K$8</f>
        <v>30</v>
      </c>
      <c r="AP84" s="23">
        <f>AA84*Invoer!L$8</f>
        <v>30</v>
      </c>
      <c r="AQ84" s="23">
        <f>AB84*Invoer!M$8</f>
        <v>30</v>
      </c>
      <c r="AR84" s="23">
        <f>AC84*Invoer!N$8</f>
        <v>30</v>
      </c>
      <c r="AS84" s="23">
        <f>AD84*Invoer!O$8</f>
        <v>30</v>
      </c>
      <c r="AT84" s="23">
        <f>AE84*Invoer!P$8</f>
        <v>30</v>
      </c>
      <c r="AV84" s="22">
        <f>Invoer!E$6</f>
        <v>1</v>
      </c>
      <c r="AW84" s="22">
        <f>Invoer!F$6</f>
        <v>1</v>
      </c>
      <c r="AX84" s="22">
        <f>Invoer!G$6</f>
        <v>1</v>
      </c>
      <c r="AY84" s="22">
        <f>Invoer!H$6</f>
        <v>1</v>
      </c>
      <c r="AZ84" s="22">
        <f>Invoer!I$6</f>
        <v>1</v>
      </c>
      <c r="BA84" s="22">
        <f>Invoer!J$6</f>
        <v>1</v>
      </c>
      <c r="BB84" s="22">
        <f>Invoer!K$6</f>
        <v>1</v>
      </c>
      <c r="BC84" s="22">
        <f>Invoer!L$6</f>
        <v>1</v>
      </c>
      <c r="BD84" s="22">
        <f>Invoer!M$6</f>
        <v>1</v>
      </c>
      <c r="BE84" s="22">
        <f>Invoer!N$6</f>
        <v>1</v>
      </c>
      <c r="BF84" s="22">
        <f>Invoer!O$6</f>
        <v>1</v>
      </c>
      <c r="BG84" s="22">
        <f>Invoer!P$6</f>
        <v>1</v>
      </c>
      <c r="BI84" s="8">
        <f>Invoer!B$5</f>
        <v>0.75</v>
      </c>
      <c r="BJ84" s="63">
        <f>G84*$F84*$BI84*Invoer!E$10</f>
        <v>0</v>
      </c>
      <c r="BK84" s="63">
        <f>H84*$F84*$BI84*Invoer!F$10</f>
        <v>0</v>
      </c>
      <c r="BL84" s="63">
        <f>I84*$F84*$BI84*Invoer!G$10</f>
        <v>0</v>
      </c>
      <c r="BM84" s="63">
        <f>J84*$F84*$BI84*Invoer!H$10</f>
        <v>0</v>
      </c>
      <c r="BN84" s="63">
        <f>K84*$F84*$BI84*Invoer!I$10</f>
        <v>0</v>
      </c>
      <c r="BO84" s="63">
        <f>L84*$F84*$BI84*Invoer!J$10</f>
        <v>0</v>
      </c>
      <c r="BP84" s="63">
        <f>M84*$F84*$BI84*Invoer!K$10</f>
        <v>0</v>
      </c>
      <c r="BQ84" s="63">
        <f>N84*$F84*$BI84*Invoer!L$10</f>
        <v>0</v>
      </c>
      <c r="BR84" s="63">
        <f>O84*$F84*$BI84*Invoer!M$10</f>
        <v>0</v>
      </c>
      <c r="BS84" s="63">
        <f>P84*$F84*$BI84*Invoer!N$10</f>
        <v>0</v>
      </c>
      <c r="BT84" s="63">
        <f>Q84*$F84*$BI84*Invoer!O$10</f>
        <v>0</v>
      </c>
      <c r="BU84" s="63">
        <f>R84*$F84*$BI84*Invoer!P$10</f>
        <v>0</v>
      </c>
      <c r="BW84" s="7">
        <f>((BJ84*AV84)*(T84*Invoer!E$7))+BJ84*(100%-AV84)*AI84</f>
        <v>0</v>
      </c>
      <c r="BX84" s="7">
        <f>((BK84*AW84)*(U84*Invoer!F$7))+BK84*(100%-AW84)*AJ84</f>
        <v>0</v>
      </c>
      <c r="BY84" s="7">
        <f>((BL84*AX84)*(V84*Invoer!G$7))+BL84*(100%-AX84)*AK84</f>
        <v>0</v>
      </c>
      <c r="BZ84" s="7">
        <f>((BM84*AY84)*(W84*Invoer!H$7))+BM84*(100%-AY84)*AL84</f>
        <v>0</v>
      </c>
      <c r="CA84" s="7">
        <f>((BN84*AZ84)*(X84*Invoer!I$7))+BN84*(100%-AZ84)*AM84</f>
        <v>0</v>
      </c>
      <c r="CB84" s="7">
        <f>((BO84*BA84)*(Y84*Invoer!J$7))+BO84*(100%-BA84)*AN84</f>
        <v>0</v>
      </c>
      <c r="CC84" s="7">
        <f>((BP84*BB84)*(Z84*Invoer!K$7))+BP84*(100%-BB84)*AO84</f>
        <v>0</v>
      </c>
      <c r="CD84" s="7">
        <f>((BQ84*BC84)*(AA84*Invoer!L$7))+BQ84*(100%-BC84)*AP84</f>
        <v>0</v>
      </c>
      <c r="CE84" s="7">
        <f>((BR84*BD84)*(AB84*Invoer!M$7))+BR84*(100%-BD84)*AQ84</f>
        <v>0</v>
      </c>
      <c r="CF84" s="7">
        <f>((BS84*BE84)*(AC84*Invoer!N$7))+BS84*(100%-BE84)*AR84</f>
        <v>0</v>
      </c>
      <c r="CG84" s="7">
        <f>((BT84*BF84)*(AD84*Invoer!O$7))+BT84*(100%-BF84)*AS84</f>
        <v>0</v>
      </c>
      <c r="CH84" s="7">
        <f>((BU84*BG84)*(AE84*Invoer!P$7))+BU84*(100%-BG84)*AT84</f>
        <v>0</v>
      </c>
      <c r="CI84" s="7"/>
      <c r="CJ84" s="145">
        <f t="shared" si="22"/>
        <v>0</v>
      </c>
      <c r="CK84" s="145">
        <f t="shared" si="23"/>
        <v>0</v>
      </c>
      <c r="CL84" s="145">
        <f t="shared" si="24"/>
        <v>0</v>
      </c>
      <c r="CM84" s="145">
        <f t="shared" si="25"/>
        <v>0</v>
      </c>
      <c r="CN84" s="145">
        <f t="shared" si="26"/>
        <v>0</v>
      </c>
      <c r="CO84" s="145">
        <f t="shared" si="27"/>
        <v>0</v>
      </c>
      <c r="CP84" s="145">
        <f t="shared" si="28"/>
        <v>0</v>
      </c>
      <c r="CQ84" s="145">
        <f t="shared" si="29"/>
        <v>0</v>
      </c>
      <c r="CR84" s="145">
        <f t="shared" si="30"/>
        <v>0</v>
      </c>
      <c r="CS84" s="145">
        <f t="shared" si="31"/>
        <v>0</v>
      </c>
      <c r="CT84" s="145">
        <f t="shared" si="32"/>
        <v>0</v>
      </c>
      <c r="CU84" s="145">
        <f t="shared" si="33"/>
        <v>0</v>
      </c>
    </row>
    <row r="85" spans="1:99">
      <c r="A85" s="259" t="s">
        <v>457</v>
      </c>
      <c r="B85" s="251"/>
      <c r="C85" s="251" t="s">
        <v>576</v>
      </c>
      <c r="D85" s="252"/>
      <c r="E85" s="148" t="s">
        <v>643</v>
      </c>
      <c r="F85" s="206">
        <v>0</v>
      </c>
      <c r="G85" s="207">
        <v>0.05</v>
      </c>
      <c r="H85" s="207">
        <v>0.05</v>
      </c>
      <c r="I85" s="207">
        <v>0.05</v>
      </c>
      <c r="J85" s="207">
        <v>0.05</v>
      </c>
      <c r="K85" s="207">
        <v>0.05</v>
      </c>
      <c r="L85" s="207">
        <v>0.05</v>
      </c>
      <c r="M85" s="207">
        <v>0.05</v>
      </c>
      <c r="N85" s="207">
        <v>0.05</v>
      </c>
      <c r="O85" s="207">
        <v>0.05</v>
      </c>
      <c r="P85" s="207">
        <v>0.05</v>
      </c>
      <c r="Q85" s="207">
        <v>0.05</v>
      </c>
      <c r="R85" s="207">
        <v>0.05</v>
      </c>
      <c r="S85" s="210"/>
      <c r="T85" s="212">
        <v>60</v>
      </c>
      <c r="U85" s="136">
        <f t="shared" si="34"/>
        <v>60</v>
      </c>
      <c r="V85" s="136">
        <f t="shared" si="34"/>
        <v>60</v>
      </c>
      <c r="W85" s="136">
        <f t="shared" si="34"/>
        <v>60</v>
      </c>
      <c r="X85" s="136">
        <f t="shared" si="34"/>
        <v>60</v>
      </c>
      <c r="Y85" s="136">
        <f t="shared" si="34"/>
        <v>60</v>
      </c>
      <c r="Z85" s="136">
        <f t="shared" si="34"/>
        <v>60</v>
      </c>
      <c r="AA85" s="136">
        <f t="shared" si="34"/>
        <v>60</v>
      </c>
      <c r="AB85" s="136">
        <f t="shared" si="34"/>
        <v>60</v>
      </c>
      <c r="AC85" s="136">
        <f t="shared" si="34"/>
        <v>60</v>
      </c>
      <c r="AD85" s="136">
        <f t="shared" si="34"/>
        <v>60</v>
      </c>
      <c r="AE85" s="136">
        <f t="shared" si="34"/>
        <v>60</v>
      </c>
      <c r="AF85" s="139"/>
      <c r="AG85" s="138">
        <v>4</v>
      </c>
      <c r="AI85" s="23">
        <f>T85*Invoer!E$8</f>
        <v>36</v>
      </c>
      <c r="AJ85" s="23">
        <f>U85*Invoer!F$8</f>
        <v>36</v>
      </c>
      <c r="AK85" s="23">
        <f>V85*Invoer!G$8</f>
        <v>36</v>
      </c>
      <c r="AL85" s="23">
        <f>W85*Invoer!H$8</f>
        <v>36</v>
      </c>
      <c r="AM85" s="23">
        <f>X85*Invoer!I$8</f>
        <v>36</v>
      </c>
      <c r="AN85" s="23">
        <f>Y85*Invoer!J$8</f>
        <v>36</v>
      </c>
      <c r="AO85" s="23">
        <f>Z85*Invoer!K$8</f>
        <v>36</v>
      </c>
      <c r="AP85" s="23">
        <f>AA85*Invoer!L$8</f>
        <v>36</v>
      </c>
      <c r="AQ85" s="23">
        <f>AB85*Invoer!M$8</f>
        <v>36</v>
      </c>
      <c r="AR85" s="23">
        <f>AC85*Invoer!N$8</f>
        <v>36</v>
      </c>
      <c r="AS85" s="23">
        <f>AD85*Invoer!O$8</f>
        <v>36</v>
      </c>
      <c r="AT85" s="23">
        <f>AE85*Invoer!P$8</f>
        <v>36</v>
      </c>
      <c r="AV85" s="22">
        <f>Invoer!E$6</f>
        <v>1</v>
      </c>
      <c r="AW85" s="22">
        <f>Invoer!F$6</f>
        <v>1</v>
      </c>
      <c r="AX85" s="22">
        <f>Invoer!G$6</f>
        <v>1</v>
      </c>
      <c r="AY85" s="22">
        <f>Invoer!H$6</f>
        <v>1</v>
      </c>
      <c r="AZ85" s="22">
        <f>Invoer!I$6</f>
        <v>1</v>
      </c>
      <c r="BA85" s="22">
        <f>Invoer!J$6</f>
        <v>1</v>
      </c>
      <c r="BB85" s="22">
        <f>Invoer!K$6</f>
        <v>1</v>
      </c>
      <c r="BC85" s="22">
        <f>Invoer!L$6</f>
        <v>1</v>
      </c>
      <c r="BD85" s="22">
        <f>Invoer!M$6</f>
        <v>1</v>
      </c>
      <c r="BE85" s="22">
        <f>Invoer!N$6</f>
        <v>1</v>
      </c>
      <c r="BF85" s="22">
        <f>Invoer!O$6</f>
        <v>1</v>
      </c>
      <c r="BG85" s="22">
        <f>Invoer!P$6</f>
        <v>1</v>
      </c>
      <c r="BI85" s="8">
        <f>Invoer!B$5</f>
        <v>0.75</v>
      </c>
      <c r="BJ85" s="63">
        <f>G85*$F85*$BI85*Invoer!E$10</f>
        <v>0</v>
      </c>
      <c r="BK85" s="63">
        <f>H85*$F85*$BI85*Invoer!F$10</f>
        <v>0</v>
      </c>
      <c r="BL85" s="63">
        <f>I85*$F85*$BI85*Invoer!G$10</f>
        <v>0</v>
      </c>
      <c r="BM85" s="63">
        <f>J85*$F85*$BI85*Invoer!H$10</f>
        <v>0</v>
      </c>
      <c r="BN85" s="63">
        <f>K85*$F85*$BI85*Invoer!I$10</f>
        <v>0</v>
      </c>
      <c r="BO85" s="63">
        <f>L85*$F85*$BI85*Invoer!J$10</f>
        <v>0</v>
      </c>
      <c r="BP85" s="63">
        <f>M85*$F85*$BI85*Invoer!K$10</f>
        <v>0</v>
      </c>
      <c r="BQ85" s="63">
        <f>N85*$F85*$BI85*Invoer!L$10</f>
        <v>0</v>
      </c>
      <c r="BR85" s="63">
        <f>O85*$F85*$BI85*Invoer!M$10</f>
        <v>0</v>
      </c>
      <c r="BS85" s="63">
        <f>P85*$F85*$BI85*Invoer!N$10</f>
        <v>0</v>
      </c>
      <c r="BT85" s="63">
        <f>Q85*$F85*$BI85*Invoer!O$10</f>
        <v>0</v>
      </c>
      <c r="BU85" s="63">
        <f>R85*$F85*$BI85*Invoer!P$10</f>
        <v>0</v>
      </c>
      <c r="BW85" s="7">
        <f>((BJ85*AV85)*(T85*Invoer!E$7))+BJ85*(100%-AV85)*AI85</f>
        <v>0</v>
      </c>
      <c r="BX85" s="7">
        <f>((BK85*AW85)*(U85*Invoer!F$7))+BK85*(100%-AW85)*AJ85</f>
        <v>0</v>
      </c>
      <c r="BY85" s="7">
        <f>((BL85*AX85)*(V85*Invoer!G$7))+BL85*(100%-AX85)*AK85</f>
        <v>0</v>
      </c>
      <c r="BZ85" s="7">
        <f>((BM85*AY85)*(W85*Invoer!H$7))+BM85*(100%-AY85)*AL85</f>
        <v>0</v>
      </c>
      <c r="CA85" s="7">
        <f>((BN85*AZ85)*(X85*Invoer!I$7))+BN85*(100%-AZ85)*AM85</f>
        <v>0</v>
      </c>
      <c r="CB85" s="7">
        <f>((BO85*BA85)*(Y85*Invoer!J$7))+BO85*(100%-BA85)*AN85</f>
        <v>0</v>
      </c>
      <c r="CC85" s="7">
        <f>((BP85*BB85)*(Z85*Invoer!K$7))+BP85*(100%-BB85)*AO85</f>
        <v>0</v>
      </c>
      <c r="CD85" s="7">
        <f>((BQ85*BC85)*(AA85*Invoer!L$7))+BQ85*(100%-BC85)*AP85</f>
        <v>0</v>
      </c>
      <c r="CE85" s="7">
        <f>((BR85*BD85)*(AB85*Invoer!M$7))+BR85*(100%-BD85)*AQ85</f>
        <v>0</v>
      </c>
      <c r="CF85" s="7">
        <f>((BS85*BE85)*(AC85*Invoer!N$7))+BS85*(100%-BE85)*AR85</f>
        <v>0</v>
      </c>
      <c r="CG85" s="7">
        <f>((BT85*BF85)*(AD85*Invoer!O$7))+BT85*(100%-BF85)*AS85</f>
        <v>0</v>
      </c>
      <c r="CH85" s="7">
        <f>((BU85*BG85)*(AE85*Invoer!P$7))+BU85*(100%-BG85)*AT85</f>
        <v>0</v>
      </c>
      <c r="CJ85" s="145">
        <f t="shared" si="22"/>
        <v>0</v>
      </c>
      <c r="CK85" s="145">
        <f t="shared" si="23"/>
        <v>0</v>
      </c>
      <c r="CL85" s="145">
        <f t="shared" si="24"/>
        <v>0</v>
      </c>
      <c r="CM85" s="145">
        <f t="shared" si="25"/>
        <v>0</v>
      </c>
      <c r="CN85" s="145">
        <f t="shared" si="26"/>
        <v>0</v>
      </c>
      <c r="CO85" s="145">
        <f t="shared" si="27"/>
        <v>0</v>
      </c>
      <c r="CP85" s="145">
        <f t="shared" si="28"/>
        <v>0</v>
      </c>
      <c r="CQ85" s="145">
        <f t="shared" si="29"/>
        <v>0</v>
      </c>
      <c r="CR85" s="145">
        <f t="shared" si="30"/>
        <v>0</v>
      </c>
      <c r="CS85" s="145">
        <f t="shared" si="31"/>
        <v>0</v>
      </c>
      <c r="CT85" s="145">
        <f t="shared" si="32"/>
        <v>0</v>
      </c>
      <c r="CU85" s="145">
        <f t="shared" si="33"/>
        <v>0</v>
      </c>
    </row>
    <row r="86" spans="1:99">
      <c r="A86" s="241" t="s">
        <v>174</v>
      </c>
      <c r="B86" s="242" t="s">
        <v>175</v>
      </c>
      <c r="C86" s="243" t="s">
        <v>176</v>
      </c>
      <c r="D86" s="244" t="s">
        <v>173</v>
      </c>
      <c r="E86" s="148" t="s">
        <v>643</v>
      </c>
      <c r="F86" s="206">
        <v>0</v>
      </c>
      <c r="G86" s="207">
        <v>0</v>
      </c>
      <c r="H86" s="207">
        <v>0</v>
      </c>
      <c r="I86" s="207">
        <v>0</v>
      </c>
      <c r="J86" s="207">
        <v>0</v>
      </c>
      <c r="K86" s="207">
        <v>0</v>
      </c>
      <c r="L86" s="207">
        <v>0</v>
      </c>
      <c r="M86" s="207">
        <v>0</v>
      </c>
      <c r="N86" s="207">
        <v>0</v>
      </c>
      <c r="O86" s="207">
        <v>0</v>
      </c>
      <c r="P86" s="207">
        <v>0</v>
      </c>
      <c r="Q86" s="207">
        <v>0</v>
      </c>
      <c r="R86" s="207">
        <v>0</v>
      </c>
      <c r="S86" s="210"/>
      <c r="T86" s="209">
        <v>0</v>
      </c>
      <c r="U86" s="136">
        <f t="shared" ref="U86:AE95" si="35">$T86</f>
        <v>0</v>
      </c>
      <c r="V86" s="136">
        <f t="shared" si="35"/>
        <v>0</v>
      </c>
      <c r="W86" s="136">
        <f t="shared" si="35"/>
        <v>0</v>
      </c>
      <c r="X86" s="136">
        <f t="shared" si="35"/>
        <v>0</v>
      </c>
      <c r="Y86" s="136">
        <f t="shared" si="35"/>
        <v>0</v>
      </c>
      <c r="Z86" s="136">
        <f t="shared" si="35"/>
        <v>0</v>
      </c>
      <c r="AA86" s="136">
        <f t="shared" si="35"/>
        <v>0</v>
      </c>
      <c r="AB86" s="136">
        <f t="shared" si="35"/>
        <v>0</v>
      </c>
      <c r="AC86" s="136">
        <f t="shared" si="35"/>
        <v>0</v>
      </c>
      <c r="AD86" s="136">
        <f t="shared" si="35"/>
        <v>0</v>
      </c>
      <c r="AE86" s="136">
        <f t="shared" si="35"/>
        <v>0</v>
      </c>
      <c r="AF86" s="139"/>
      <c r="AG86" s="138">
        <v>4</v>
      </c>
      <c r="AI86" s="23">
        <f>T86*Invoer!E$8</f>
        <v>0</v>
      </c>
      <c r="AJ86" s="23">
        <f>U86*Invoer!F$8</f>
        <v>0</v>
      </c>
      <c r="AK86" s="23">
        <f>V86*Invoer!G$8</f>
        <v>0</v>
      </c>
      <c r="AL86" s="23">
        <f>W86*Invoer!H$8</f>
        <v>0</v>
      </c>
      <c r="AM86" s="23">
        <f>X86*Invoer!I$8</f>
        <v>0</v>
      </c>
      <c r="AN86" s="23">
        <f>Y86*Invoer!J$8</f>
        <v>0</v>
      </c>
      <c r="AO86" s="23">
        <f>Z86*Invoer!K$8</f>
        <v>0</v>
      </c>
      <c r="AP86" s="23">
        <f>AA86*Invoer!L$8</f>
        <v>0</v>
      </c>
      <c r="AQ86" s="23">
        <f>AB86*Invoer!M$8</f>
        <v>0</v>
      </c>
      <c r="AR86" s="23">
        <f>AC86*Invoer!N$8</f>
        <v>0</v>
      </c>
      <c r="AS86" s="23">
        <f>AD86*Invoer!O$8</f>
        <v>0</v>
      </c>
      <c r="AT86" s="23">
        <f>AE86*Invoer!P$8</f>
        <v>0</v>
      </c>
      <c r="AV86" s="22">
        <f>Invoer!E$6</f>
        <v>1</v>
      </c>
      <c r="AW86" s="22">
        <f>Invoer!F$6</f>
        <v>1</v>
      </c>
      <c r="AX86" s="22">
        <f>Invoer!G$6</f>
        <v>1</v>
      </c>
      <c r="AY86" s="22">
        <f>Invoer!H$6</f>
        <v>1</v>
      </c>
      <c r="AZ86" s="22">
        <f>Invoer!I$6</f>
        <v>1</v>
      </c>
      <c r="BA86" s="22">
        <f>Invoer!J$6</f>
        <v>1</v>
      </c>
      <c r="BB86" s="22">
        <f>Invoer!K$6</f>
        <v>1</v>
      </c>
      <c r="BC86" s="22">
        <f>Invoer!L$6</f>
        <v>1</v>
      </c>
      <c r="BD86" s="22">
        <f>Invoer!M$6</f>
        <v>1</v>
      </c>
      <c r="BE86" s="22">
        <f>Invoer!N$6</f>
        <v>1</v>
      </c>
      <c r="BF86" s="22">
        <f>Invoer!O$6</f>
        <v>1</v>
      </c>
      <c r="BG86" s="22">
        <f>Invoer!P$6</f>
        <v>1</v>
      </c>
      <c r="BI86" s="8">
        <f>Invoer!B$5</f>
        <v>0.75</v>
      </c>
      <c r="BJ86" s="63">
        <f>G86*$F86*$BI86*Invoer!E$10</f>
        <v>0</v>
      </c>
      <c r="BK86" s="63">
        <f>H86*$F86*$BI86*Invoer!F$10</f>
        <v>0</v>
      </c>
      <c r="BL86" s="63">
        <f>I86*$F86*$BI86*Invoer!G$10</f>
        <v>0</v>
      </c>
      <c r="BM86" s="63">
        <f>J86*$F86*$BI86*Invoer!H$10</f>
        <v>0</v>
      </c>
      <c r="BN86" s="63">
        <f>K86*$F86*$BI86*Invoer!I$10</f>
        <v>0</v>
      </c>
      <c r="BO86" s="63">
        <f>L86*$F86*$BI86*Invoer!J$10</f>
        <v>0</v>
      </c>
      <c r="BP86" s="63">
        <f>M86*$F86*$BI86*Invoer!K$10</f>
        <v>0</v>
      </c>
      <c r="BQ86" s="63">
        <f>N86*$F86*$BI86*Invoer!L$10</f>
        <v>0</v>
      </c>
      <c r="BR86" s="63">
        <f>O86*$F86*$BI86*Invoer!M$10</f>
        <v>0</v>
      </c>
      <c r="BS86" s="63">
        <f>P86*$F86*$BI86*Invoer!N$10</f>
        <v>0</v>
      </c>
      <c r="BT86" s="63">
        <f>Q86*$F86*$BI86*Invoer!O$10</f>
        <v>0</v>
      </c>
      <c r="BU86" s="63">
        <f>R86*$F86*$BI86*Invoer!P$10</f>
        <v>0</v>
      </c>
      <c r="BW86" s="7">
        <f>((BJ86*AV86)*(T86*Invoer!E$7))+BJ86*(100%-AV86)*AI86</f>
        <v>0</v>
      </c>
      <c r="BX86" s="7">
        <f>((BK86*AW86)*(U86*Invoer!F$7))+BK86*(100%-AW86)*AJ86</f>
        <v>0</v>
      </c>
      <c r="BY86" s="7">
        <f>((BL86*AX86)*(V86*Invoer!G$7))+BL86*(100%-AX86)*AK86</f>
        <v>0</v>
      </c>
      <c r="BZ86" s="7">
        <f>((BM86*AY86)*(W86*Invoer!H$7))+BM86*(100%-AY86)*AL86</f>
        <v>0</v>
      </c>
      <c r="CA86" s="7">
        <f>((BN86*AZ86)*(X86*Invoer!I$7))+BN86*(100%-AZ86)*AM86</f>
        <v>0</v>
      </c>
      <c r="CB86" s="7">
        <f>((BO86*BA86)*(Y86*Invoer!J$7))+BO86*(100%-BA86)*AN86</f>
        <v>0</v>
      </c>
      <c r="CC86" s="7">
        <f>((BP86*BB86)*(Z86*Invoer!K$7))+BP86*(100%-BB86)*AO86</f>
        <v>0</v>
      </c>
      <c r="CD86" s="7">
        <f>((BQ86*BC86)*(AA86*Invoer!L$7))+BQ86*(100%-BC86)*AP86</f>
        <v>0</v>
      </c>
      <c r="CE86" s="7">
        <f>((BR86*BD86)*(AB86*Invoer!M$7))+BR86*(100%-BD86)*AQ86</f>
        <v>0</v>
      </c>
      <c r="CF86" s="7">
        <f>((BS86*BE86)*(AC86*Invoer!N$7))+BS86*(100%-BE86)*AR86</f>
        <v>0</v>
      </c>
      <c r="CG86" s="7">
        <f>((BT86*BF86)*(AD86*Invoer!O$7))+BT86*(100%-BF86)*AS86</f>
        <v>0</v>
      </c>
      <c r="CH86" s="7">
        <f>((BU86*BG86)*(AE86*Invoer!P$7))+BU86*(100%-BG86)*AT86</f>
        <v>0</v>
      </c>
      <c r="CI86" s="7"/>
      <c r="CJ86" s="145">
        <f t="shared" si="22"/>
        <v>0</v>
      </c>
      <c r="CK86" s="145">
        <f t="shared" si="23"/>
        <v>0</v>
      </c>
      <c r="CL86" s="145">
        <f t="shared" si="24"/>
        <v>0</v>
      </c>
      <c r="CM86" s="145">
        <f t="shared" si="25"/>
        <v>0</v>
      </c>
      <c r="CN86" s="145">
        <f t="shared" si="26"/>
        <v>0</v>
      </c>
      <c r="CO86" s="145">
        <f t="shared" si="27"/>
        <v>0</v>
      </c>
      <c r="CP86" s="145">
        <f t="shared" si="28"/>
        <v>0</v>
      </c>
      <c r="CQ86" s="145">
        <f t="shared" si="29"/>
        <v>0</v>
      </c>
      <c r="CR86" s="145">
        <f t="shared" si="30"/>
        <v>0</v>
      </c>
      <c r="CS86" s="145">
        <f t="shared" si="31"/>
        <v>0</v>
      </c>
      <c r="CT86" s="145">
        <f t="shared" si="32"/>
        <v>0</v>
      </c>
      <c r="CU86" s="145">
        <f t="shared" si="33"/>
        <v>0</v>
      </c>
    </row>
    <row r="87" spans="1:99">
      <c r="A87" s="241" t="s">
        <v>177</v>
      </c>
      <c r="B87" s="242" t="s">
        <v>178</v>
      </c>
      <c r="C87" s="243" t="s">
        <v>179</v>
      </c>
      <c r="D87" s="244" t="s">
        <v>160</v>
      </c>
      <c r="E87" s="148" t="s">
        <v>643</v>
      </c>
      <c r="F87" s="206">
        <v>100</v>
      </c>
      <c r="G87" s="207">
        <v>0</v>
      </c>
      <c r="H87" s="207">
        <v>0</v>
      </c>
      <c r="I87" s="207">
        <v>0</v>
      </c>
      <c r="J87" s="207">
        <v>0</v>
      </c>
      <c r="K87" s="207">
        <v>6</v>
      </c>
      <c r="L87" s="207">
        <v>10</v>
      </c>
      <c r="M87" s="207">
        <v>10</v>
      </c>
      <c r="N87" s="207">
        <v>10</v>
      </c>
      <c r="O87" s="207">
        <v>10</v>
      </c>
      <c r="P87" s="207">
        <v>10</v>
      </c>
      <c r="Q87" s="207">
        <v>10</v>
      </c>
      <c r="R87" s="207">
        <v>10</v>
      </c>
      <c r="S87" s="210"/>
      <c r="T87" s="209">
        <v>10</v>
      </c>
      <c r="U87" s="136">
        <f t="shared" si="35"/>
        <v>10</v>
      </c>
      <c r="V87" s="136">
        <f t="shared" si="35"/>
        <v>10</v>
      </c>
      <c r="W87" s="136">
        <f t="shared" si="35"/>
        <v>10</v>
      </c>
      <c r="X87" s="136">
        <f t="shared" si="35"/>
        <v>10</v>
      </c>
      <c r="Y87" s="136">
        <f t="shared" si="35"/>
        <v>10</v>
      </c>
      <c r="Z87" s="136">
        <f t="shared" si="35"/>
        <v>10</v>
      </c>
      <c r="AA87" s="136">
        <f t="shared" si="35"/>
        <v>10</v>
      </c>
      <c r="AB87" s="136">
        <f t="shared" si="35"/>
        <v>10</v>
      </c>
      <c r="AC87" s="136">
        <f t="shared" si="35"/>
        <v>10</v>
      </c>
      <c r="AD87" s="136">
        <f t="shared" si="35"/>
        <v>10</v>
      </c>
      <c r="AE87" s="136">
        <f t="shared" si="35"/>
        <v>10</v>
      </c>
      <c r="AF87" s="139"/>
      <c r="AG87" s="138">
        <v>4</v>
      </c>
      <c r="AI87" s="23">
        <f>T87*Invoer!E$8</f>
        <v>6</v>
      </c>
      <c r="AJ87" s="23">
        <f>U87*Invoer!F$8</f>
        <v>6</v>
      </c>
      <c r="AK87" s="23">
        <f>V87*Invoer!G$8</f>
        <v>6</v>
      </c>
      <c r="AL87" s="23">
        <f>W87*Invoer!H$8</f>
        <v>6</v>
      </c>
      <c r="AM87" s="23">
        <f>X87*Invoer!I$8</f>
        <v>6</v>
      </c>
      <c r="AN87" s="23">
        <f>Y87*Invoer!J$8</f>
        <v>6</v>
      </c>
      <c r="AO87" s="23">
        <f>Z87*Invoer!K$8</f>
        <v>6</v>
      </c>
      <c r="AP87" s="23">
        <f>AA87*Invoer!L$8</f>
        <v>6</v>
      </c>
      <c r="AQ87" s="23">
        <f>AB87*Invoer!M$8</f>
        <v>6</v>
      </c>
      <c r="AR87" s="23">
        <f>AC87*Invoer!N$8</f>
        <v>6</v>
      </c>
      <c r="AS87" s="23">
        <f>AD87*Invoer!O$8</f>
        <v>6</v>
      </c>
      <c r="AT87" s="23">
        <f>AE87*Invoer!P$8</f>
        <v>6</v>
      </c>
      <c r="AV87" s="22">
        <f>Invoer!E$6</f>
        <v>1</v>
      </c>
      <c r="AW87" s="22">
        <f>Invoer!F$6</f>
        <v>1</v>
      </c>
      <c r="AX87" s="22">
        <f>Invoer!G$6</f>
        <v>1</v>
      </c>
      <c r="AY87" s="22">
        <f>Invoer!H$6</f>
        <v>1</v>
      </c>
      <c r="AZ87" s="22">
        <f>Invoer!I$6</f>
        <v>1</v>
      </c>
      <c r="BA87" s="22">
        <f>Invoer!J$6</f>
        <v>1</v>
      </c>
      <c r="BB87" s="22">
        <f>Invoer!K$6</f>
        <v>1</v>
      </c>
      <c r="BC87" s="22">
        <f>Invoer!L$6</f>
        <v>1</v>
      </c>
      <c r="BD87" s="22">
        <f>Invoer!M$6</f>
        <v>1</v>
      </c>
      <c r="BE87" s="22">
        <f>Invoer!N$6</f>
        <v>1</v>
      </c>
      <c r="BF87" s="22">
        <f>Invoer!O$6</f>
        <v>1</v>
      </c>
      <c r="BG87" s="22">
        <f>Invoer!P$6</f>
        <v>1</v>
      </c>
      <c r="BI87" s="8">
        <f>Invoer!B$5</f>
        <v>0.75</v>
      </c>
      <c r="BJ87" s="63">
        <f>G87*$F87*$BI87*Invoer!E$10</f>
        <v>0</v>
      </c>
      <c r="BK87" s="63">
        <f>H87*$F87*$BI87*Invoer!F$10</f>
        <v>0</v>
      </c>
      <c r="BL87" s="63">
        <f>I87*$F87*$BI87*Invoer!G$10</f>
        <v>0</v>
      </c>
      <c r="BM87" s="63">
        <f>J87*$F87*$BI87*Invoer!H$10</f>
        <v>0</v>
      </c>
      <c r="BN87" s="63">
        <f>K87*$F87*$BI87*Invoer!I$10</f>
        <v>450</v>
      </c>
      <c r="BO87" s="63">
        <f>L87*$F87*$BI87*Invoer!J$10</f>
        <v>750</v>
      </c>
      <c r="BP87" s="63">
        <f>M87*$F87*$BI87*Invoer!K$10</f>
        <v>750</v>
      </c>
      <c r="BQ87" s="63">
        <f>N87*$F87*$BI87*Invoer!L$10</f>
        <v>750</v>
      </c>
      <c r="BR87" s="63">
        <f>O87*$F87*$BI87*Invoer!M$10</f>
        <v>750</v>
      </c>
      <c r="BS87" s="63">
        <f>P87*$F87*$BI87*Invoer!N$10</f>
        <v>750</v>
      </c>
      <c r="BT87" s="63">
        <f>Q87*$F87*$BI87*Invoer!O$10</f>
        <v>750</v>
      </c>
      <c r="BU87" s="63">
        <f>R87*$F87*$BI87*Invoer!P$10</f>
        <v>750</v>
      </c>
      <c r="BW87" s="7">
        <f>((BJ87*AV87)*(T87*Invoer!E$7))+BJ87*(100%-AV87)*AI87</f>
        <v>0</v>
      </c>
      <c r="BX87" s="7">
        <f>((BK87*AW87)*(U87*Invoer!F$7))+BK87*(100%-AW87)*AJ87</f>
        <v>0</v>
      </c>
      <c r="BY87" s="7">
        <f>((BL87*AX87)*(V87*Invoer!G$7))+BL87*(100%-AX87)*AK87</f>
        <v>0</v>
      </c>
      <c r="BZ87" s="7">
        <f>((BM87*AY87)*(W87*Invoer!H$7))+BM87*(100%-AY87)*AL87</f>
        <v>0</v>
      </c>
      <c r="CA87" s="7">
        <f>((BN87*AZ87)*(X87*Invoer!I$7))+BN87*(100%-AZ87)*AM87</f>
        <v>4500</v>
      </c>
      <c r="CB87" s="7">
        <f>((BO87*BA87)*(Y87*Invoer!J$7))+BO87*(100%-BA87)*AN87</f>
        <v>7500</v>
      </c>
      <c r="CC87" s="7">
        <f>((BP87*BB87)*(Z87*Invoer!K$7))+BP87*(100%-BB87)*AO87</f>
        <v>7500</v>
      </c>
      <c r="CD87" s="7">
        <f>((BQ87*BC87)*(AA87*Invoer!L$7))+BQ87*(100%-BC87)*AP87</f>
        <v>7500</v>
      </c>
      <c r="CE87" s="7">
        <f>((BR87*BD87)*(AB87*Invoer!M$7))+BR87*(100%-BD87)*AQ87</f>
        <v>7500</v>
      </c>
      <c r="CF87" s="7">
        <f>((BS87*BE87)*(AC87*Invoer!N$7))+BS87*(100%-BE87)*AR87</f>
        <v>7500</v>
      </c>
      <c r="CG87" s="7">
        <f>((BT87*BF87)*(AD87*Invoer!O$7))+BT87*(100%-BF87)*AS87</f>
        <v>7500</v>
      </c>
      <c r="CH87" s="7">
        <f>((BU87*BG87)*(AE87*Invoer!P$7))+BU87*(100%-BG87)*AT87</f>
        <v>7500</v>
      </c>
      <c r="CI87" s="7"/>
      <c r="CJ87" s="145">
        <f t="shared" si="22"/>
        <v>0</v>
      </c>
      <c r="CK87" s="145">
        <f t="shared" si="23"/>
        <v>0</v>
      </c>
      <c r="CL87" s="145">
        <f t="shared" si="24"/>
        <v>0</v>
      </c>
      <c r="CM87" s="145">
        <f t="shared" si="25"/>
        <v>0</v>
      </c>
      <c r="CN87" s="145">
        <f t="shared" si="26"/>
        <v>112.5</v>
      </c>
      <c r="CO87" s="145">
        <f t="shared" si="27"/>
        <v>187.5</v>
      </c>
      <c r="CP87" s="145">
        <f t="shared" si="28"/>
        <v>187.5</v>
      </c>
      <c r="CQ87" s="145">
        <f t="shared" si="29"/>
        <v>187.5</v>
      </c>
      <c r="CR87" s="145">
        <f t="shared" si="30"/>
        <v>187.5</v>
      </c>
      <c r="CS87" s="145">
        <f t="shared" si="31"/>
        <v>187.5</v>
      </c>
      <c r="CT87" s="145">
        <f t="shared" si="32"/>
        <v>187.5</v>
      </c>
      <c r="CU87" s="145">
        <f t="shared" si="33"/>
        <v>187.5</v>
      </c>
    </row>
    <row r="88" spans="1:99">
      <c r="A88" s="254" t="s">
        <v>443</v>
      </c>
      <c r="B88" s="251"/>
      <c r="C88" s="251" t="s">
        <v>488</v>
      </c>
      <c r="D88" s="252" t="s">
        <v>624</v>
      </c>
      <c r="E88" s="148" t="s">
        <v>616</v>
      </c>
      <c r="F88" s="206">
        <v>0</v>
      </c>
      <c r="G88" s="215">
        <v>0</v>
      </c>
      <c r="H88" s="215">
        <v>0</v>
      </c>
      <c r="I88" s="215">
        <v>0.5</v>
      </c>
      <c r="J88" s="215">
        <v>0.75</v>
      </c>
      <c r="K88" s="215">
        <v>1</v>
      </c>
      <c r="L88" s="215">
        <v>1.25</v>
      </c>
      <c r="M88" s="215">
        <v>1.5</v>
      </c>
      <c r="N88" s="215">
        <v>2</v>
      </c>
      <c r="O88" s="215">
        <v>2.25</v>
      </c>
      <c r="P88" s="215">
        <v>2.5</v>
      </c>
      <c r="Q88" s="215">
        <v>2.5</v>
      </c>
      <c r="R88" s="215">
        <v>2.5</v>
      </c>
      <c r="S88" s="210"/>
      <c r="T88" s="212">
        <v>60</v>
      </c>
      <c r="U88" s="136">
        <f t="shared" si="35"/>
        <v>60</v>
      </c>
      <c r="V88" s="136">
        <f t="shared" si="35"/>
        <v>60</v>
      </c>
      <c r="W88" s="136">
        <f t="shared" si="35"/>
        <v>60</v>
      </c>
      <c r="X88" s="136">
        <f t="shared" si="35"/>
        <v>60</v>
      </c>
      <c r="Y88" s="136">
        <f t="shared" si="35"/>
        <v>60</v>
      </c>
      <c r="Z88" s="136">
        <f t="shared" si="35"/>
        <v>60</v>
      </c>
      <c r="AA88" s="136">
        <f t="shared" si="35"/>
        <v>60</v>
      </c>
      <c r="AB88" s="136">
        <f t="shared" si="35"/>
        <v>60</v>
      </c>
      <c r="AC88" s="136">
        <f t="shared" si="35"/>
        <v>60</v>
      </c>
      <c r="AD88" s="136">
        <f t="shared" si="35"/>
        <v>60</v>
      </c>
      <c r="AE88" s="136">
        <f t="shared" si="35"/>
        <v>60</v>
      </c>
      <c r="AF88" s="139"/>
      <c r="AG88" s="138">
        <v>4</v>
      </c>
      <c r="AI88" s="23">
        <f>T88*Invoer!E$8</f>
        <v>36</v>
      </c>
      <c r="AJ88" s="23">
        <f>U88*Invoer!F$8</f>
        <v>36</v>
      </c>
      <c r="AK88" s="23">
        <f>V88*Invoer!G$8</f>
        <v>36</v>
      </c>
      <c r="AL88" s="23">
        <f>W88*Invoer!H$8</f>
        <v>36</v>
      </c>
      <c r="AM88" s="23">
        <f>X88*Invoer!I$8</f>
        <v>36</v>
      </c>
      <c r="AN88" s="23">
        <f>Y88*Invoer!J$8</f>
        <v>36</v>
      </c>
      <c r="AO88" s="23">
        <f>Z88*Invoer!K$8</f>
        <v>36</v>
      </c>
      <c r="AP88" s="23">
        <f>AA88*Invoer!L$8</f>
        <v>36</v>
      </c>
      <c r="AQ88" s="23">
        <f>AB88*Invoer!M$8</f>
        <v>36</v>
      </c>
      <c r="AR88" s="23">
        <f>AC88*Invoer!N$8</f>
        <v>36</v>
      </c>
      <c r="AS88" s="23">
        <f>AD88*Invoer!O$8</f>
        <v>36</v>
      </c>
      <c r="AT88" s="23">
        <f>AE88*Invoer!P$8</f>
        <v>36</v>
      </c>
      <c r="AV88" s="22">
        <f>Invoer!E$6</f>
        <v>1</v>
      </c>
      <c r="AW88" s="22">
        <f>Invoer!F$6</f>
        <v>1</v>
      </c>
      <c r="AX88" s="22">
        <f>Invoer!G$6</f>
        <v>1</v>
      </c>
      <c r="AY88" s="22">
        <f>Invoer!H$6</f>
        <v>1</v>
      </c>
      <c r="AZ88" s="22">
        <f>Invoer!I$6</f>
        <v>1</v>
      </c>
      <c r="BA88" s="22">
        <f>Invoer!J$6</f>
        <v>1</v>
      </c>
      <c r="BB88" s="22">
        <f>Invoer!K$6</f>
        <v>1</v>
      </c>
      <c r="BC88" s="22">
        <f>Invoer!L$6</f>
        <v>1</v>
      </c>
      <c r="BD88" s="22">
        <f>Invoer!M$6</f>
        <v>1</v>
      </c>
      <c r="BE88" s="22">
        <f>Invoer!N$6</f>
        <v>1</v>
      </c>
      <c r="BF88" s="22">
        <f>Invoer!O$6</f>
        <v>1</v>
      </c>
      <c r="BG88" s="22">
        <f>Invoer!P$6</f>
        <v>1</v>
      </c>
      <c r="BI88" s="8">
        <f>Invoer!B$5</f>
        <v>0.75</v>
      </c>
      <c r="BJ88" s="63">
        <f>G88*$F88*$BI88*Invoer!E$10</f>
        <v>0</v>
      </c>
      <c r="BK88" s="63">
        <f>H88*$F88*$BI88*Invoer!F$10</f>
        <v>0</v>
      </c>
      <c r="BL88" s="63">
        <f>I88*$F88*$BI88*Invoer!G$10</f>
        <v>0</v>
      </c>
      <c r="BM88" s="63">
        <f>J88*$F88*$BI88*Invoer!H$10</f>
        <v>0</v>
      </c>
      <c r="BN88" s="63">
        <f>K88*$F88*$BI88*Invoer!I$10</f>
        <v>0</v>
      </c>
      <c r="BO88" s="63">
        <f>L88*$F88*$BI88*Invoer!J$10</f>
        <v>0</v>
      </c>
      <c r="BP88" s="63">
        <f>M88*$F88*$BI88*Invoer!K$10</f>
        <v>0</v>
      </c>
      <c r="BQ88" s="63">
        <f>N88*$F88*$BI88*Invoer!L$10</f>
        <v>0</v>
      </c>
      <c r="BR88" s="63">
        <f>O88*$F88*$BI88*Invoer!M$10</f>
        <v>0</v>
      </c>
      <c r="BS88" s="63">
        <f>P88*$F88*$BI88*Invoer!N$10</f>
        <v>0</v>
      </c>
      <c r="BT88" s="63">
        <f>Q88*$F88*$BI88*Invoer!O$10</f>
        <v>0</v>
      </c>
      <c r="BU88" s="63">
        <f>R88*$F88*$BI88*Invoer!P$10</f>
        <v>0</v>
      </c>
      <c r="BW88" s="7">
        <f>((BJ88*AV88)*(T88*Invoer!E$7))+BJ88*(100%-AV88)*AI88</f>
        <v>0</v>
      </c>
      <c r="BX88" s="7">
        <f>((BK88*AW88)*(U88*Invoer!F$7))+BK88*(100%-AW88)*AJ88</f>
        <v>0</v>
      </c>
      <c r="BY88" s="7">
        <f>((BL88*AX88)*(V88*Invoer!G$7))+BL88*(100%-AX88)*AK88</f>
        <v>0</v>
      </c>
      <c r="BZ88" s="7">
        <f>((BM88*AY88)*(W88*Invoer!H$7))+BM88*(100%-AY88)*AL88</f>
        <v>0</v>
      </c>
      <c r="CA88" s="7">
        <f>((BN88*AZ88)*(X88*Invoer!I$7))+BN88*(100%-AZ88)*AM88</f>
        <v>0</v>
      </c>
      <c r="CB88" s="7">
        <f>((BO88*BA88)*(Y88*Invoer!J$7))+BO88*(100%-BA88)*AN88</f>
        <v>0</v>
      </c>
      <c r="CC88" s="7">
        <f>((BP88*BB88)*(Z88*Invoer!K$7))+BP88*(100%-BB88)*AO88</f>
        <v>0</v>
      </c>
      <c r="CD88" s="7">
        <f>((BQ88*BC88)*(AA88*Invoer!L$7))+BQ88*(100%-BC88)*AP88</f>
        <v>0</v>
      </c>
      <c r="CE88" s="7">
        <f>((BR88*BD88)*(AB88*Invoer!M$7))+BR88*(100%-BD88)*AQ88</f>
        <v>0</v>
      </c>
      <c r="CF88" s="7">
        <f>((BS88*BE88)*(AC88*Invoer!N$7))+BS88*(100%-BE88)*AR88</f>
        <v>0</v>
      </c>
      <c r="CG88" s="7">
        <f>((BT88*BF88)*(AD88*Invoer!O$7))+BT88*(100%-BF88)*AS88</f>
        <v>0</v>
      </c>
      <c r="CH88" s="7">
        <f>((BU88*BG88)*(AE88*Invoer!P$7))+BU88*(100%-BG88)*AT88</f>
        <v>0</v>
      </c>
      <c r="CJ88" s="145">
        <f t="shared" si="22"/>
        <v>0</v>
      </c>
      <c r="CK88" s="145">
        <f t="shared" si="23"/>
        <v>0</v>
      </c>
      <c r="CL88" s="145">
        <f t="shared" si="24"/>
        <v>0</v>
      </c>
      <c r="CM88" s="145">
        <f t="shared" si="25"/>
        <v>0</v>
      </c>
      <c r="CN88" s="145">
        <f t="shared" si="26"/>
        <v>0</v>
      </c>
      <c r="CO88" s="145">
        <f t="shared" si="27"/>
        <v>0</v>
      </c>
      <c r="CP88" s="145">
        <f t="shared" si="28"/>
        <v>0</v>
      </c>
      <c r="CQ88" s="145">
        <f t="shared" si="29"/>
        <v>0</v>
      </c>
      <c r="CR88" s="145">
        <f t="shared" si="30"/>
        <v>0</v>
      </c>
      <c r="CS88" s="145">
        <f t="shared" si="31"/>
        <v>0</v>
      </c>
      <c r="CT88" s="145">
        <f t="shared" si="32"/>
        <v>0</v>
      </c>
      <c r="CU88" s="145">
        <f t="shared" si="33"/>
        <v>0</v>
      </c>
    </row>
    <row r="89" spans="1:99">
      <c r="A89" s="255" t="s">
        <v>561</v>
      </c>
      <c r="B89" s="248"/>
      <c r="C89" s="246" t="s">
        <v>562</v>
      </c>
      <c r="D89" s="244" t="s">
        <v>122</v>
      </c>
      <c r="E89" s="148" t="s">
        <v>643</v>
      </c>
      <c r="F89" s="206">
        <v>0</v>
      </c>
      <c r="G89" s="207">
        <v>0</v>
      </c>
      <c r="H89" s="207">
        <v>0</v>
      </c>
      <c r="I89" s="207">
        <v>0</v>
      </c>
      <c r="J89" s="207">
        <v>2</v>
      </c>
      <c r="K89" s="207">
        <v>1</v>
      </c>
      <c r="L89" s="207">
        <v>6</v>
      </c>
      <c r="M89" s="207">
        <v>11</v>
      </c>
      <c r="N89" s="207">
        <v>17</v>
      </c>
      <c r="O89" s="207">
        <v>22</v>
      </c>
      <c r="P89" s="207">
        <v>22</v>
      </c>
      <c r="Q89" s="207">
        <v>22</v>
      </c>
      <c r="R89" s="207">
        <v>22</v>
      </c>
      <c r="S89" s="210"/>
      <c r="T89" s="209">
        <v>0</v>
      </c>
      <c r="U89" s="136">
        <f t="shared" si="35"/>
        <v>0</v>
      </c>
      <c r="V89" s="136">
        <f t="shared" si="35"/>
        <v>0</v>
      </c>
      <c r="W89" s="136">
        <f t="shared" si="35"/>
        <v>0</v>
      </c>
      <c r="X89" s="136">
        <f t="shared" si="35"/>
        <v>0</v>
      </c>
      <c r="Y89" s="136">
        <f t="shared" si="35"/>
        <v>0</v>
      </c>
      <c r="Z89" s="136">
        <f t="shared" si="35"/>
        <v>0</v>
      </c>
      <c r="AA89" s="136">
        <f t="shared" si="35"/>
        <v>0</v>
      </c>
      <c r="AB89" s="136">
        <f t="shared" si="35"/>
        <v>0</v>
      </c>
      <c r="AC89" s="136">
        <f t="shared" si="35"/>
        <v>0</v>
      </c>
      <c r="AD89" s="136">
        <f t="shared" si="35"/>
        <v>0</v>
      </c>
      <c r="AE89" s="136">
        <f t="shared" si="35"/>
        <v>0</v>
      </c>
      <c r="AF89" s="139"/>
      <c r="AG89" s="138">
        <v>4</v>
      </c>
      <c r="AI89" s="23">
        <f>T89*Invoer!E$8</f>
        <v>0</v>
      </c>
      <c r="AJ89" s="23">
        <f>U89*Invoer!F$8</f>
        <v>0</v>
      </c>
      <c r="AK89" s="23">
        <f>V89*Invoer!G$8</f>
        <v>0</v>
      </c>
      <c r="AL89" s="23">
        <f>W89*Invoer!H$8</f>
        <v>0</v>
      </c>
      <c r="AM89" s="23">
        <f>X89*Invoer!I$8</f>
        <v>0</v>
      </c>
      <c r="AN89" s="23">
        <f>Y89*Invoer!J$8</f>
        <v>0</v>
      </c>
      <c r="AO89" s="23">
        <f>Z89*Invoer!K$8</f>
        <v>0</v>
      </c>
      <c r="AP89" s="23">
        <f>AA89*Invoer!L$8</f>
        <v>0</v>
      </c>
      <c r="AQ89" s="23">
        <f>AB89*Invoer!M$8</f>
        <v>0</v>
      </c>
      <c r="AR89" s="23">
        <f>AC89*Invoer!N$8</f>
        <v>0</v>
      </c>
      <c r="AS89" s="23">
        <f>AD89*Invoer!O$8</f>
        <v>0</v>
      </c>
      <c r="AT89" s="23">
        <f>AE89*Invoer!P$8</f>
        <v>0</v>
      </c>
      <c r="AV89" s="22">
        <f>Invoer!E$6</f>
        <v>1</v>
      </c>
      <c r="AW89" s="22">
        <f>Invoer!F$6</f>
        <v>1</v>
      </c>
      <c r="AX89" s="22">
        <f>Invoer!G$6</f>
        <v>1</v>
      </c>
      <c r="AY89" s="22">
        <f>Invoer!H$6</f>
        <v>1</v>
      </c>
      <c r="AZ89" s="22">
        <f>Invoer!I$6</f>
        <v>1</v>
      </c>
      <c r="BA89" s="22">
        <f>Invoer!J$6</f>
        <v>1</v>
      </c>
      <c r="BB89" s="22">
        <f>Invoer!K$6</f>
        <v>1</v>
      </c>
      <c r="BC89" s="22">
        <f>Invoer!L$6</f>
        <v>1</v>
      </c>
      <c r="BD89" s="22">
        <f>Invoer!M$6</f>
        <v>1</v>
      </c>
      <c r="BE89" s="22">
        <f>Invoer!N$6</f>
        <v>1</v>
      </c>
      <c r="BF89" s="22">
        <f>Invoer!O$6</f>
        <v>1</v>
      </c>
      <c r="BG89" s="22">
        <f>Invoer!P$6</f>
        <v>1</v>
      </c>
      <c r="BI89" s="8">
        <f>Invoer!B$5</f>
        <v>0.75</v>
      </c>
      <c r="BJ89" s="63">
        <f>G89*$F89*$BI89*Invoer!E$10</f>
        <v>0</v>
      </c>
      <c r="BK89" s="63">
        <f>H89*$F89*$BI89*Invoer!F$10</f>
        <v>0</v>
      </c>
      <c r="BL89" s="63">
        <f>I89*$F89*$BI89*Invoer!G$10</f>
        <v>0</v>
      </c>
      <c r="BM89" s="63">
        <f>J89*$F89*$BI89*Invoer!H$10</f>
        <v>0</v>
      </c>
      <c r="BN89" s="63">
        <f>K89*$F89*$BI89*Invoer!I$10</f>
        <v>0</v>
      </c>
      <c r="BO89" s="63">
        <f>L89*$F89*$BI89*Invoer!J$10</f>
        <v>0</v>
      </c>
      <c r="BP89" s="63">
        <f>M89*$F89*$BI89*Invoer!K$10</f>
        <v>0</v>
      </c>
      <c r="BQ89" s="63">
        <f>N89*$F89*$BI89*Invoer!L$10</f>
        <v>0</v>
      </c>
      <c r="BR89" s="63">
        <f>O89*$F89*$BI89*Invoer!M$10</f>
        <v>0</v>
      </c>
      <c r="BS89" s="63">
        <f>P89*$F89*$BI89*Invoer!N$10</f>
        <v>0</v>
      </c>
      <c r="BT89" s="63">
        <f>Q89*$F89*$BI89*Invoer!O$10</f>
        <v>0</v>
      </c>
      <c r="BU89" s="63">
        <f>R89*$F89*$BI89*Invoer!P$10</f>
        <v>0</v>
      </c>
      <c r="BW89" s="7">
        <f>((BJ89*AV89)*(T89*Invoer!E$7))+BJ89*(100%-AV89)*AI89</f>
        <v>0</v>
      </c>
      <c r="BX89" s="7">
        <f>((BK89*AW89)*(U89*Invoer!F$7))+BK89*(100%-AW89)*AJ89</f>
        <v>0</v>
      </c>
      <c r="BY89" s="7">
        <f>((BL89*AX89)*(V89*Invoer!G$7))+BL89*(100%-AX89)*AK89</f>
        <v>0</v>
      </c>
      <c r="BZ89" s="7">
        <f>((BM89*AY89)*(W89*Invoer!H$7))+BM89*(100%-AY89)*AL89</f>
        <v>0</v>
      </c>
      <c r="CA89" s="7">
        <f>((BN89*AZ89)*(X89*Invoer!I$7))+BN89*(100%-AZ89)*AM89</f>
        <v>0</v>
      </c>
      <c r="CB89" s="7">
        <f>((BO89*BA89)*(Y89*Invoer!J$7))+BO89*(100%-BA89)*AN89</f>
        <v>0</v>
      </c>
      <c r="CC89" s="7">
        <f>((BP89*BB89)*(Z89*Invoer!K$7))+BP89*(100%-BB89)*AO89</f>
        <v>0</v>
      </c>
      <c r="CD89" s="7">
        <f>((BQ89*BC89)*(AA89*Invoer!L$7))+BQ89*(100%-BC89)*AP89</f>
        <v>0</v>
      </c>
      <c r="CE89" s="7">
        <f>((BR89*BD89)*(AB89*Invoer!M$7))+BR89*(100%-BD89)*AQ89</f>
        <v>0</v>
      </c>
      <c r="CF89" s="7">
        <f>((BS89*BE89)*(AC89*Invoer!N$7))+BS89*(100%-BE89)*AR89</f>
        <v>0</v>
      </c>
      <c r="CG89" s="7">
        <f>((BT89*BF89)*(AD89*Invoer!O$7))+BT89*(100%-BF89)*AS89</f>
        <v>0</v>
      </c>
      <c r="CH89" s="7">
        <f>((BU89*BG89)*(AE89*Invoer!P$7))+BU89*(100%-BG89)*AT89</f>
        <v>0</v>
      </c>
      <c r="CI89" s="7"/>
      <c r="CJ89" s="145">
        <f t="shared" si="22"/>
        <v>0</v>
      </c>
      <c r="CK89" s="145">
        <f t="shared" si="23"/>
        <v>0</v>
      </c>
      <c r="CL89" s="145">
        <f t="shared" si="24"/>
        <v>0</v>
      </c>
      <c r="CM89" s="145">
        <f t="shared" si="25"/>
        <v>0</v>
      </c>
      <c r="CN89" s="145">
        <f t="shared" si="26"/>
        <v>0</v>
      </c>
      <c r="CO89" s="145">
        <f t="shared" si="27"/>
        <v>0</v>
      </c>
      <c r="CP89" s="145">
        <f t="shared" si="28"/>
        <v>0</v>
      </c>
      <c r="CQ89" s="145">
        <f t="shared" si="29"/>
        <v>0</v>
      </c>
      <c r="CR89" s="145">
        <f t="shared" si="30"/>
        <v>0</v>
      </c>
      <c r="CS89" s="145">
        <f t="shared" si="31"/>
        <v>0</v>
      </c>
      <c r="CT89" s="145">
        <f t="shared" si="32"/>
        <v>0</v>
      </c>
      <c r="CU89" s="145">
        <f t="shared" si="33"/>
        <v>0</v>
      </c>
    </row>
    <row r="90" spans="1:99">
      <c r="A90" s="256" t="s">
        <v>563</v>
      </c>
      <c r="B90" s="248"/>
      <c r="C90" s="246" t="s">
        <v>564</v>
      </c>
      <c r="D90" s="244" t="s">
        <v>122</v>
      </c>
      <c r="E90" s="148" t="s">
        <v>643</v>
      </c>
      <c r="F90" s="206">
        <v>0</v>
      </c>
      <c r="G90" s="207">
        <v>0</v>
      </c>
      <c r="H90" s="207">
        <v>0</v>
      </c>
      <c r="I90" s="207">
        <v>0.1</v>
      </c>
      <c r="J90" s="207">
        <v>0.2</v>
      </c>
      <c r="K90" s="207">
        <v>0.25</v>
      </c>
      <c r="L90" s="207">
        <v>0.25</v>
      </c>
      <c r="M90" s="207">
        <v>0.25</v>
      </c>
      <c r="N90" s="207">
        <v>0.25</v>
      </c>
      <c r="O90" s="207">
        <v>0.25</v>
      </c>
      <c r="P90" s="207">
        <v>0.25</v>
      </c>
      <c r="Q90" s="207">
        <v>0.25</v>
      </c>
      <c r="R90" s="207">
        <v>0.25</v>
      </c>
      <c r="S90" s="210"/>
      <c r="T90" s="209">
        <v>0</v>
      </c>
      <c r="U90" s="136">
        <f t="shared" si="35"/>
        <v>0</v>
      </c>
      <c r="V90" s="136">
        <f t="shared" si="35"/>
        <v>0</v>
      </c>
      <c r="W90" s="136">
        <f t="shared" si="35"/>
        <v>0</v>
      </c>
      <c r="X90" s="136">
        <f t="shared" si="35"/>
        <v>0</v>
      </c>
      <c r="Y90" s="136">
        <f t="shared" si="35"/>
        <v>0</v>
      </c>
      <c r="Z90" s="136">
        <f t="shared" si="35"/>
        <v>0</v>
      </c>
      <c r="AA90" s="136">
        <f t="shared" si="35"/>
        <v>0</v>
      </c>
      <c r="AB90" s="136">
        <f t="shared" si="35"/>
        <v>0</v>
      </c>
      <c r="AC90" s="136">
        <f t="shared" si="35"/>
        <v>0</v>
      </c>
      <c r="AD90" s="136">
        <f t="shared" si="35"/>
        <v>0</v>
      </c>
      <c r="AE90" s="136">
        <f t="shared" si="35"/>
        <v>0</v>
      </c>
      <c r="AF90" s="139"/>
      <c r="AG90" s="138">
        <v>4</v>
      </c>
      <c r="AI90" s="23">
        <f>T90*Invoer!E$8</f>
        <v>0</v>
      </c>
      <c r="AJ90" s="23">
        <f>U90*Invoer!F$8</f>
        <v>0</v>
      </c>
      <c r="AK90" s="23">
        <f>V90*Invoer!G$8</f>
        <v>0</v>
      </c>
      <c r="AL90" s="23">
        <f>W90*Invoer!H$8</f>
        <v>0</v>
      </c>
      <c r="AM90" s="23">
        <f>X90*Invoer!I$8</f>
        <v>0</v>
      </c>
      <c r="AN90" s="23">
        <f>Y90*Invoer!J$8</f>
        <v>0</v>
      </c>
      <c r="AO90" s="23">
        <f>Z90*Invoer!K$8</f>
        <v>0</v>
      </c>
      <c r="AP90" s="23">
        <f>AA90*Invoer!L$8</f>
        <v>0</v>
      </c>
      <c r="AQ90" s="23">
        <f>AB90*Invoer!M$8</f>
        <v>0</v>
      </c>
      <c r="AR90" s="23">
        <f>AC90*Invoer!N$8</f>
        <v>0</v>
      </c>
      <c r="AS90" s="23">
        <f>AD90*Invoer!O$8</f>
        <v>0</v>
      </c>
      <c r="AT90" s="23">
        <f>AE90*Invoer!P$8</f>
        <v>0</v>
      </c>
      <c r="AV90" s="22">
        <f>Invoer!E$6</f>
        <v>1</v>
      </c>
      <c r="AW90" s="22">
        <f>Invoer!F$6</f>
        <v>1</v>
      </c>
      <c r="AX90" s="22">
        <f>Invoer!G$6</f>
        <v>1</v>
      </c>
      <c r="AY90" s="22">
        <f>Invoer!H$6</f>
        <v>1</v>
      </c>
      <c r="AZ90" s="22">
        <f>Invoer!I$6</f>
        <v>1</v>
      </c>
      <c r="BA90" s="22">
        <f>Invoer!J$6</f>
        <v>1</v>
      </c>
      <c r="BB90" s="22">
        <f>Invoer!K$6</f>
        <v>1</v>
      </c>
      <c r="BC90" s="22">
        <f>Invoer!L$6</f>
        <v>1</v>
      </c>
      <c r="BD90" s="22">
        <f>Invoer!M$6</f>
        <v>1</v>
      </c>
      <c r="BE90" s="22">
        <f>Invoer!N$6</f>
        <v>1</v>
      </c>
      <c r="BF90" s="22">
        <f>Invoer!O$6</f>
        <v>1</v>
      </c>
      <c r="BG90" s="22">
        <f>Invoer!P$6</f>
        <v>1</v>
      </c>
      <c r="BI90" s="8">
        <f>Invoer!B$5</f>
        <v>0.75</v>
      </c>
      <c r="BJ90" s="63">
        <f>G90*$F90*$BI90*Invoer!E$10</f>
        <v>0</v>
      </c>
      <c r="BK90" s="63">
        <f>H90*$F90*$BI90*Invoer!F$10</f>
        <v>0</v>
      </c>
      <c r="BL90" s="63">
        <f>I90*$F90*$BI90*Invoer!G$10</f>
        <v>0</v>
      </c>
      <c r="BM90" s="63">
        <f>J90*$F90*$BI90*Invoer!H$10</f>
        <v>0</v>
      </c>
      <c r="BN90" s="63">
        <f>K90*$F90*$BI90*Invoer!I$10</f>
        <v>0</v>
      </c>
      <c r="BO90" s="63">
        <f>L90*$F90*$BI90*Invoer!J$10</f>
        <v>0</v>
      </c>
      <c r="BP90" s="63">
        <f>M90*$F90*$BI90*Invoer!K$10</f>
        <v>0</v>
      </c>
      <c r="BQ90" s="63">
        <f>N90*$F90*$BI90*Invoer!L$10</f>
        <v>0</v>
      </c>
      <c r="BR90" s="63">
        <f>O90*$F90*$BI90*Invoer!M$10</f>
        <v>0</v>
      </c>
      <c r="BS90" s="63">
        <f>P90*$F90*$BI90*Invoer!N$10</f>
        <v>0</v>
      </c>
      <c r="BT90" s="63">
        <f>Q90*$F90*$BI90*Invoer!O$10</f>
        <v>0</v>
      </c>
      <c r="BU90" s="63">
        <f>R90*$F90*$BI90*Invoer!P$10</f>
        <v>0</v>
      </c>
      <c r="BW90" s="7">
        <f>((BJ90*AV90)*(T90*Invoer!E$7))+BJ90*(100%-AV90)*AI90</f>
        <v>0</v>
      </c>
      <c r="BX90" s="7">
        <f>((BK90*AW90)*(U90*Invoer!F$7))+BK90*(100%-AW90)*AJ90</f>
        <v>0</v>
      </c>
      <c r="BY90" s="7">
        <f>((BL90*AX90)*(V90*Invoer!G$7))+BL90*(100%-AX90)*AK90</f>
        <v>0</v>
      </c>
      <c r="BZ90" s="7">
        <f>((BM90*AY90)*(W90*Invoer!H$7))+BM90*(100%-AY90)*AL90</f>
        <v>0</v>
      </c>
      <c r="CA90" s="7">
        <f>((BN90*AZ90)*(X90*Invoer!I$7))+BN90*(100%-AZ90)*AM90</f>
        <v>0</v>
      </c>
      <c r="CB90" s="7">
        <f>((BO90*BA90)*(Y90*Invoer!J$7))+BO90*(100%-BA90)*AN90</f>
        <v>0</v>
      </c>
      <c r="CC90" s="7">
        <f>((BP90*BB90)*(Z90*Invoer!K$7))+BP90*(100%-BB90)*AO90</f>
        <v>0</v>
      </c>
      <c r="CD90" s="7">
        <f>((BQ90*BC90)*(AA90*Invoer!L$7))+BQ90*(100%-BC90)*AP90</f>
        <v>0</v>
      </c>
      <c r="CE90" s="7">
        <f>((BR90*BD90)*(AB90*Invoer!M$7))+BR90*(100%-BD90)*AQ90</f>
        <v>0</v>
      </c>
      <c r="CF90" s="7">
        <f>((BS90*BE90)*(AC90*Invoer!N$7))+BS90*(100%-BE90)*AR90</f>
        <v>0</v>
      </c>
      <c r="CG90" s="7">
        <f>((BT90*BF90)*(AD90*Invoer!O$7))+BT90*(100%-BF90)*AS90</f>
        <v>0</v>
      </c>
      <c r="CH90" s="7">
        <f>((BU90*BG90)*(AE90*Invoer!P$7))+BU90*(100%-BG90)*AT90</f>
        <v>0</v>
      </c>
      <c r="CI90" s="7"/>
      <c r="CJ90" s="145">
        <f t="shared" si="22"/>
        <v>0</v>
      </c>
      <c r="CK90" s="145">
        <f t="shared" si="23"/>
        <v>0</v>
      </c>
      <c r="CL90" s="145">
        <f t="shared" si="24"/>
        <v>0</v>
      </c>
      <c r="CM90" s="145">
        <f t="shared" si="25"/>
        <v>0</v>
      </c>
      <c r="CN90" s="145">
        <f t="shared" si="26"/>
        <v>0</v>
      </c>
      <c r="CO90" s="145">
        <f t="shared" si="27"/>
        <v>0</v>
      </c>
      <c r="CP90" s="145">
        <f t="shared" si="28"/>
        <v>0</v>
      </c>
      <c r="CQ90" s="145">
        <f t="shared" si="29"/>
        <v>0</v>
      </c>
      <c r="CR90" s="145">
        <f t="shared" si="30"/>
        <v>0</v>
      </c>
      <c r="CS90" s="145">
        <f t="shared" si="31"/>
        <v>0</v>
      </c>
      <c r="CT90" s="145">
        <f t="shared" si="32"/>
        <v>0</v>
      </c>
      <c r="CU90" s="145">
        <f t="shared" si="33"/>
        <v>0</v>
      </c>
    </row>
    <row r="91" spans="1:99">
      <c r="A91" s="241" t="s">
        <v>180</v>
      </c>
      <c r="B91" s="242"/>
      <c r="C91" s="246" t="s">
        <v>466</v>
      </c>
      <c r="D91" s="244" t="s">
        <v>103</v>
      </c>
      <c r="E91" s="148" t="s">
        <v>643</v>
      </c>
      <c r="F91" s="206">
        <v>0</v>
      </c>
      <c r="G91" s="207">
        <v>0</v>
      </c>
      <c r="H91" s="207">
        <v>0</v>
      </c>
      <c r="I91" s="207">
        <v>0</v>
      </c>
      <c r="J91" s="207">
        <v>0</v>
      </c>
      <c r="K91" s="207">
        <v>0</v>
      </c>
      <c r="L91" s="207">
        <v>0</v>
      </c>
      <c r="M91" s="207">
        <v>0</v>
      </c>
      <c r="N91" s="207">
        <v>0</v>
      </c>
      <c r="O91" s="207">
        <v>0</v>
      </c>
      <c r="P91" s="207">
        <v>0</v>
      </c>
      <c r="Q91" s="207">
        <v>0</v>
      </c>
      <c r="R91" s="207">
        <v>0</v>
      </c>
      <c r="S91" s="210"/>
      <c r="T91" s="209">
        <v>0</v>
      </c>
      <c r="U91" s="136">
        <f t="shared" si="35"/>
        <v>0</v>
      </c>
      <c r="V91" s="136">
        <f t="shared" si="35"/>
        <v>0</v>
      </c>
      <c r="W91" s="136">
        <f t="shared" si="35"/>
        <v>0</v>
      </c>
      <c r="X91" s="136">
        <f t="shared" si="35"/>
        <v>0</v>
      </c>
      <c r="Y91" s="136">
        <f t="shared" si="35"/>
        <v>0</v>
      </c>
      <c r="Z91" s="136">
        <f t="shared" si="35"/>
        <v>0</v>
      </c>
      <c r="AA91" s="136">
        <f t="shared" si="35"/>
        <v>0</v>
      </c>
      <c r="AB91" s="136">
        <f t="shared" si="35"/>
        <v>0</v>
      </c>
      <c r="AC91" s="136">
        <f t="shared" si="35"/>
        <v>0</v>
      </c>
      <c r="AD91" s="136">
        <f t="shared" si="35"/>
        <v>0</v>
      </c>
      <c r="AE91" s="136">
        <f t="shared" si="35"/>
        <v>0</v>
      </c>
      <c r="AF91" s="139"/>
      <c r="AG91" s="138">
        <v>4</v>
      </c>
      <c r="AI91" s="23">
        <f>T91*Invoer!E$8</f>
        <v>0</v>
      </c>
      <c r="AJ91" s="23">
        <f>U91*Invoer!F$8</f>
        <v>0</v>
      </c>
      <c r="AK91" s="23">
        <f>V91*Invoer!G$8</f>
        <v>0</v>
      </c>
      <c r="AL91" s="23">
        <f>W91*Invoer!H$8</f>
        <v>0</v>
      </c>
      <c r="AM91" s="23">
        <f>X91*Invoer!I$8</f>
        <v>0</v>
      </c>
      <c r="AN91" s="23">
        <f>Y91*Invoer!J$8</f>
        <v>0</v>
      </c>
      <c r="AO91" s="23">
        <f>Z91*Invoer!K$8</f>
        <v>0</v>
      </c>
      <c r="AP91" s="23">
        <f>AA91*Invoer!L$8</f>
        <v>0</v>
      </c>
      <c r="AQ91" s="23">
        <f>AB91*Invoer!M$8</f>
        <v>0</v>
      </c>
      <c r="AR91" s="23">
        <f>AC91*Invoer!N$8</f>
        <v>0</v>
      </c>
      <c r="AS91" s="23">
        <f>AD91*Invoer!O$8</f>
        <v>0</v>
      </c>
      <c r="AT91" s="23">
        <f>AE91*Invoer!P$8</f>
        <v>0</v>
      </c>
      <c r="AV91" s="22">
        <f>Invoer!E$6</f>
        <v>1</v>
      </c>
      <c r="AW91" s="22">
        <f>Invoer!F$6</f>
        <v>1</v>
      </c>
      <c r="AX91" s="22">
        <f>Invoer!G$6</f>
        <v>1</v>
      </c>
      <c r="AY91" s="22">
        <f>Invoer!H$6</f>
        <v>1</v>
      </c>
      <c r="AZ91" s="22">
        <f>Invoer!I$6</f>
        <v>1</v>
      </c>
      <c r="BA91" s="22">
        <f>Invoer!J$6</f>
        <v>1</v>
      </c>
      <c r="BB91" s="22">
        <f>Invoer!K$6</f>
        <v>1</v>
      </c>
      <c r="BC91" s="22">
        <f>Invoer!L$6</f>
        <v>1</v>
      </c>
      <c r="BD91" s="22">
        <f>Invoer!M$6</f>
        <v>1</v>
      </c>
      <c r="BE91" s="22">
        <f>Invoer!N$6</f>
        <v>1</v>
      </c>
      <c r="BF91" s="22">
        <f>Invoer!O$6</f>
        <v>1</v>
      </c>
      <c r="BG91" s="22">
        <f>Invoer!P$6</f>
        <v>1</v>
      </c>
      <c r="BI91" s="8">
        <f>Invoer!B$5</f>
        <v>0.75</v>
      </c>
      <c r="BJ91" s="63">
        <f>G91*$F91*$BI91*Invoer!E$10</f>
        <v>0</v>
      </c>
      <c r="BK91" s="63">
        <f>H91*$F91*$BI91*Invoer!F$10</f>
        <v>0</v>
      </c>
      <c r="BL91" s="63">
        <f>I91*$F91*$BI91*Invoer!G$10</f>
        <v>0</v>
      </c>
      <c r="BM91" s="63">
        <f>J91*$F91*$BI91*Invoer!H$10</f>
        <v>0</v>
      </c>
      <c r="BN91" s="63">
        <f>K91*$F91*$BI91*Invoer!I$10</f>
        <v>0</v>
      </c>
      <c r="BO91" s="63">
        <f>L91*$F91*$BI91*Invoer!J$10</f>
        <v>0</v>
      </c>
      <c r="BP91" s="63">
        <f>M91*$F91*$BI91*Invoer!K$10</f>
        <v>0</v>
      </c>
      <c r="BQ91" s="63">
        <f>N91*$F91*$BI91*Invoer!L$10</f>
        <v>0</v>
      </c>
      <c r="BR91" s="63">
        <f>O91*$F91*$BI91*Invoer!M$10</f>
        <v>0</v>
      </c>
      <c r="BS91" s="63">
        <f>P91*$F91*$BI91*Invoer!N$10</f>
        <v>0</v>
      </c>
      <c r="BT91" s="63">
        <f>Q91*$F91*$BI91*Invoer!O$10</f>
        <v>0</v>
      </c>
      <c r="BU91" s="63">
        <f>R91*$F91*$BI91*Invoer!P$10</f>
        <v>0</v>
      </c>
      <c r="BW91" s="7">
        <f>((BJ91*AV91)*(T91*Invoer!E$7))+BJ91*(100%-AV91)*AI91</f>
        <v>0</v>
      </c>
      <c r="BX91" s="7">
        <f>((BK91*AW91)*(U91*Invoer!F$7))+BK91*(100%-AW91)*AJ91</f>
        <v>0</v>
      </c>
      <c r="BY91" s="7">
        <f>((BL91*AX91)*(V91*Invoer!G$7))+BL91*(100%-AX91)*AK91</f>
        <v>0</v>
      </c>
      <c r="BZ91" s="7">
        <f>((BM91*AY91)*(W91*Invoer!H$7))+BM91*(100%-AY91)*AL91</f>
        <v>0</v>
      </c>
      <c r="CA91" s="7">
        <f>((BN91*AZ91)*(X91*Invoer!I$7))+BN91*(100%-AZ91)*AM91</f>
        <v>0</v>
      </c>
      <c r="CB91" s="7">
        <f>((BO91*BA91)*(Y91*Invoer!J$7))+BO91*(100%-BA91)*AN91</f>
        <v>0</v>
      </c>
      <c r="CC91" s="7">
        <f>((BP91*BB91)*(Z91*Invoer!K$7))+BP91*(100%-BB91)*AO91</f>
        <v>0</v>
      </c>
      <c r="CD91" s="7">
        <f>((BQ91*BC91)*(AA91*Invoer!L$7))+BQ91*(100%-BC91)*AP91</f>
        <v>0</v>
      </c>
      <c r="CE91" s="7">
        <f>((BR91*BD91)*(AB91*Invoer!M$7))+BR91*(100%-BD91)*AQ91</f>
        <v>0</v>
      </c>
      <c r="CF91" s="7">
        <f>((BS91*BE91)*(AC91*Invoer!N$7))+BS91*(100%-BE91)*AR91</f>
        <v>0</v>
      </c>
      <c r="CG91" s="7">
        <f>((BT91*BF91)*(AD91*Invoer!O$7))+BT91*(100%-BF91)*AS91</f>
        <v>0</v>
      </c>
      <c r="CH91" s="7">
        <f>((BU91*BG91)*(AE91*Invoer!P$7))+BU91*(100%-BG91)*AT91</f>
        <v>0</v>
      </c>
      <c r="CI91" s="7"/>
      <c r="CJ91" s="145">
        <f t="shared" si="22"/>
        <v>0</v>
      </c>
      <c r="CK91" s="145">
        <f t="shared" si="23"/>
        <v>0</v>
      </c>
      <c r="CL91" s="145">
        <f t="shared" si="24"/>
        <v>0</v>
      </c>
      <c r="CM91" s="145">
        <f t="shared" si="25"/>
        <v>0</v>
      </c>
      <c r="CN91" s="145">
        <f t="shared" si="26"/>
        <v>0</v>
      </c>
      <c r="CO91" s="145">
        <f t="shared" si="27"/>
        <v>0</v>
      </c>
      <c r="CP91" s="145">
        <f t="shared" si="28"/>
        <v>0</v>
      </c>
      <c r="CQ91" s="145">
        <f t="shared" si="29"/>
        <v>0</v>
      </c>
      <c r="CR91" s="145">
        <f t="shared" si="30"/>
        <v>0</v>
      </c>
      <c r="CS91" s="145">
        <f t="shared" si="31"/>
        <v>0</v>
      </c>
      <c r="CT91" s="145">
        <f t="shared" si="32"/>
        <v>0</v>
      </c>
      <c r="CU91" s="145">
        <f t="shared" si="33"/>
        <v>0</v>
      </c>
    </row>
    <row r="92" spans="1:99">
      <c r="A92" s="256" t="s">
        <v>465</v>
      </c>
      <c r="B92" s="251"/>
      <c r="C92" s="251" t="s">
        <v>575</v>
      </c>
      <c r="D92" s="252" t="s">
        <v>617</v>
      </c>
      <c r="E92" s="148" t="s">
        <v>643</v>
      </c>
      <c r="F92" s="206">
        <v>0</v>
      </c>
      <c r="G92" s="207">
        <v>0.1</v>
      </c>
      <c r="H92" s="207">
        <v>0.1</v>
      </c>
      <c r="I92" s="207">
        <v>0.1</v>
      </c>
      <c r="J92" s="207">
        <v>0.1</v>
      </c>
      <c r="K92" s="207">
        <v>0.1</v>
      </c>
      <c r="L92" s="207">
        <v>0.1</v>
      </c>
      <c r="M92" s="207">
        <v>0.1</v>
      </c>
      <c r="N92" s="207">
        <v>0.1</v>
      </c>
      <c r="O92" s="207">
        <v>0.1</v>
      </c>
      <c r="P92" s="207">
        <v>0.1</v>
      </c>
      <c r="Q92" s="207">
        <v>0.1</v>
      </c>
      <c r="R92" s="207">
        <v>0.1</v>
      </c>
      <c r="S92" s="210"/>
      <c r="T92" s="212">
        <v>0</v>
      </c>
      <c r="U92" s="136">
        <f t="shared" si="35"/>
        <v>0</v>
      </c>
      <c r="V92" s="136">
        <f t="shared" si="35"/>
        <v>0</v>
      </c>
      <c r="W92" s="136">
        <f t="shared" si="35"/>
        <v>0</v>
      </c>
      <c r="X92" s="136">
        <f t="shared" si="35"/>
        <v>0</v>
      </c>
      <c r="Y92" s="136">
        <f t="shared" si="35"/>
        <v>0</v>
      </c>
      <c r="Z92" s="136">
        <f t="shared" si="35"/>
        <v>0</v>
      </c>
      <c r="AA92" s="136">
        <f t="shared" si="35"/>
        <v>0</v>
      </c>
      <c r="AB92" s="136">
        <f t="shared" si="35"/>
        <v>0</v>
      </c>
      <c r="AC92" s="136">
        <f t="shared" si="35"/>
        <v>0</v>
      </c>
      <c r="AD92" s="136">
        <f t="shared" si="35"/>
        <v>0</v>
      </c>
      <c r="AE92" s="136">
        <f t="shared" si="35"/>
        <v>0</v>
      </c>
      <c r="AF92" s="139"/>
      <c r="AG92" s="138">
        <v>4</v>
      </c>
      <c r="AI92" s="23">
        <f>T92*Invoer!E$8</f>
        <v>0</v>
      </c>
      <c r="AJ92" s="23">
        <f>U92*Invoer!F$8</f>
        <v>0</v>
      </c>
      <c r="AK92" s="23">
        <f>V92*Invoer!G$8</f>
        <v>0</v>
      </c>
      <c r="AL92" s="23">
        <f>W92*Invoer!H$8</f>
        <v>0</v>
      </c>
      <c r="AM92" s="23">
        <f>X92*Invoer!I$8</f>
        <v>0</v>
      </c>
      <c r="AN92" s="23">
        <f>Y92*Invoer!J$8</f>
        <v>0</v>
      </c>
      <c r="AO92" s="23">
        <f>Z92*Invoer!K$8</f>
        <v>0</v>
      </c>
      <c r="AP92" s="23">
        <f>AA92*Invoer!L$8</f>
        <v>0</v>
      </c>
      <c r="AQ92" s="23">
        <f>AB92*Invoer!M$8</f>
        <v>0</v>
      </c>
      <c r="AR92" s="23">
        <f>AC92*Invoer!N$8</f>
        <v>0</v>
      </c>
      <c r="AS92" s="23">
        <f>AD92*Invoer!O$8</f>
        <v>0</v>
      </c>
      <c r="AT92" s="23">
        <f>AE92*Invoer!P$8</f>
        <v>0</v>
      </c>
      <c r="AV92" s="22">
        <f>Invoer!E$6</f>
        <v>1</v>
      </c>
      <c r="AW92" s="22">
        <f>Invoer!F$6</f>
        <v>1</v>
      </c>
      <c r="AX92" s="22">
        <f>Invoer!G$6</f>
        <v>1</v>
      </c>
      <c r="AY92" s="22">
        <f>Invoer!H$6</f>
        <v>1</v>
      </c>
      <c r="AZ92" s="22">
        <f>Invoer!I$6</f>
        <v>1</v>
      </c>
      <c r="BA92" s="22">
        <f>Invoer!J$6</f>
        <v>1</v>
      </c>
      <c r="BB92" s="22">
        <f>Invoer!K$6</f>
        <v>1</v>
      </c>
      <c r="BC92" s="22">
        <f>Invoer!L$6</f>
        <v>1</v>
      </c>
      <c r="BD92" s="22">
        <f>Invoer!M$6</f>
        <v>1</v>
      </c>
      <c r="BE92" s="22">
        <f>Invoer!N$6</f>
        <v>1</v>
      </c>
      <c r="BF92" s="22">
        <f>Invoer!O$6</f>
        <v>1</v>
      </c>
      <c r="BG92" s="22">
        <f>Invoer!P$6</f>
        <v>1</v>
      </c>
      <c r="BI92" s="8">
        <f>Invoer!B$5</f>
        <v>0.75</v>
      </c>
      <c r="BJ92" s="63">
        <f>G92*$F92*$BI92*Invoer!E$10</f>
        <v>0</v>
      </c>
      <c r="BK92" s="63">
        <f>H92*$F92*$BI92*Invoer!F$10</f>
        <v>0</v>
      </c>
      <c r="BL92" s="63">
        <f>I92*$F92*$BI92*Invoer!G$10</f>
        <v>0</v>
      </c>
      <c r="BM92" s="63">
        <f>J92*$F92*$BI92*Invoer!H$10</f>
        <v>0</v>
      </c>
      <c r="BN92" s="63">
        <f>K92*$F92*$BI92*Invoer!I$10</f>
        <v>0</v>
      </c>
      <c r="BO92" s="63">
        <f>L92*$F92*$BI92*Invoer!J$10</f>
        <v>0</v>
      </c>
      <c r="BP92" s="63">
        <f>M92*$F92*$BI92*Invoer!K$10</f>
        <v>0</v>
      </c>
      <c r="BQ92" s="63">
        <f>N92*$F92*$BI92*Invoer!L$10</f>
        <v>0</v>
      </c>
      <c r="BR92" s="63">
        <f>O92*$F92*$BI92*Invoer!M$10</f>
        <v>0</v>
      </c>
      <c r="BS92" s="63">
        <f>P92*$F92*$BI92*Invoer!N$10</f>
        <v>0</v>
      </c>
      <c r="BT92" s="63">
        <f>Q92*$F92*$BI92*Invoer!O$10</f>
        <v>0</v>
      </c>
      <c r="BU92" s="63">
        <f>R92*$F92*$BI92*Invoer!P$10</f>
        <v>0</v>
      </c>
      <c r="BW92" s="7">
        <f>((BJ92*AV92)*(T92*Invoer!E$7))+BJ92*(100%-AV92)*AI92</f>
        <v>0</v>
      </c>
      <c r="BX92" s="7">
        <f>((BK92*AW92)*(U92*Invoer!F$7))+BK92*(100%-AW92)*AJ92</f>
        <v>0</v>
      </c>
      <c r="BY92" s="7">
        <f>((BL92*AX92)*(V92*Invoer!G$7))+BL92*(100%-AX92)*AK92</f>
        <v>0</v>
      </c>
      <c r="BZ92" s="7">
        <f>((BM92*AY92)*(W92*Invoer!H$7))+BM92*(100%-AY92)*AL92</f>
        <v>0</v>
      </c>
      <c r="CA92" s="7">
        <f>((BN92*AZ92)*(X92*Invoer!I$7))+BN92*(100%-AZ92)*AM92</f>
        <v>0</v>
      </c>
      <c r="CB92" s="7">
        <f>((BO92*BA92)*(Y92*Invoer!J$7))+BO92*(100%-BA92)*AN92</f>
        <v>0</v>
      </c>
      <c r="CC92" s="7">
        <f>((BP92*BB92)*(Z92*Invoer!K$7))+BP92*(100%-BB92)*AO92</f>
        <v>0</v>
      </c>
      <c r="CD92" s="7">
        <f>((BQ92*BC92)*(AA92*Invoer!L$7))+BQ92*(100%-BC92)*AP92</f>
        <v>0</v>
      </c>
      <c r="CE92" s="7">
        <f>((BR92*BD92)*(AB92*Invoer!M$7))+BR92*(100%-BD92)*AQ92</f>
        <v>0</v>
      </c>
      <c r="CF92" s="7">
        <f>((BS92*BE92)*(AC92*Invoer!N$7))+BS92*(100%-BE92)*AR92</f>
        <v>0</v>
      </c>
      <c r="CG92" s="7">
        <f>((BT92*BF92)*(AD92*Invoer!O$7))+BT92*(100%-BF92)*AS92</f>
        <v>0</v>
      </c>
      <c r="CH92" s="7">
        <f>((BU92*BG92)*(AE92*Invoer!P$7))+BU92*(100%-BG92)*AT92</f>
        <v>0</v>
      </c>
      <c r="CJ92" s="145">
        <f t="shared" si="22"/>
        <v>0</v>
      </c>
      <c r="CK92" s="145">
        <f t="shared" si="23"/>
        <v>0</v>
      </c>
      <c r="CL92" s="145">
        <f t="shared" si="24"/>
        <v>0</v>
      </c>
      <c r="CM92" s="145">
        <f t="shared" si="25"/>
        <v>0</v>
      </c>
      <c r="CN92" s="145">
        <f t="shared" si="26"/>
        <v>0</v>
      </c>
      <c r="CO92" s="145">
        <f t="shared" si="27"/>
        <v>0</v>
      </c>
      <c r="CP92" s="145">
        <f t="shared" si="28"/>
        <v>0</v>
      </c>
      <c r="CQ92" s="145">
        <f t="shared" si="29"/>
        <v>0</v>
      </c>
      <c r="CR92" s="145">
        <f t="shared" si="30"/>
        <v>0</v>
      </c>
      <c r="CS92" s="145">
        <f t="shared" si="31"/>
        <v>0</v>
      </c>
      <c r="CT92" s="145">
        <f t="shared" si="32"/>
        <v>0</v>
      </c>
      <c r="CU92" s="145">
        <f t="shared" si="33"/>
        <v>0</v>
      </c>
    </row>
    <row r="93" spans="1:99">
      <c r="A93" s="256" t="s">
        <v>398</v>
      </c>
      <c r="B93" s="248"/>
      <c r="C93" s="246" t="s">
        <v>489</v>
      </c>
      <c r="D93" s="244" t="s">
        <v>625</v>
      </c>
      <c r="E93" s="148" t="s">
        <v>643</v>
      </c>
      <c r="F93" s="206">
        <v>0</v>
      </c>
      <c r="G93" s="207">
        <v>0</v>
      </c>
      <c r="H93" s="207">
        <v>0</v>
      </c>
      <c r="I93" s="207">
        <v>0</v>
      </c>
      <c r="J93" s="207">
        <v>0</v>
      </c>
      <c r="K93" s="207">
        <v>0</v>
      </c>
      <c r="L93" s="207">
        <v>0</v>
      </c>
      <c r="M93" s="207">
        <v>0</v>
      </c>
      <c r="N93" s="207">
        <v>0</v>
      </c>
      <c r="O93" s="207">
        <v>0</v>
      </c>
      <c r="P93" s="207">
        <v>0</v>
      </c>
      <c r="Q93" s="207">
        <v>0</v>
      </c>
      <c r="R93" s="207">
        <v>0</v>
      </c>
      <c r="S93" s="210"/>
      <c r="T93" s="209">
        <v>0</v>
      </c>
      <c r="U93" s="136">
        <f t="shared" si="35"/>
        <v>0</v>
      </c>
      <c r="V93" s="136">
        <f t="shared" si="35"/>
        <v>0</v>
      </c>
      <c r="W93" s="136">
        <f t="shared" si="35"/>
        <v>0</v>
      </c>
      <c r="X93" s="136">
        <f t="shared" si="35"/>
        <v>0</v>
      </c>
      <c r="Y93" s="136">
        <f t="shared" si="35"/>
        <v>0</v>
      </c>
      <c r="Z93" s="136">
        <f t="shared" si="35"/>
        <v>0</v>
      </c>
      <c r="AA93" s="136">
        <f t="shared" si="35"/>
        <v>0</v>
      </c>
      <c r="AB93" s="136">
        <f t="shared" si="35"/>
        <v>0</v>
      </c>
      <c r="AC93" s="136">
        <f t="shared" si="35"/>
        <v>0</v>
      </c>
      <c r="AD93" s="136">
        <f t="shared" si="35"/>
        <v>0</v>
      </c>
      <c r="AE93" s="136">
        <f t="shared" si="35"/>
        <v>0</v>
      </c>
      <c r="AF93" s="139"/>
      <c r="AG93" s="138">
        <v>4</v>
      </c>
      <c r="AI93" s="23">
        <f>T93*Invoer!E$8</f>
        <v>0</v>
      </c>
      <c r="AJ93" s="23">
        <f>U93*Invoer!F$8</f>
        <v>0</v>
      </c>
      <c r="AK93" s="23">
        <f>V93*Invoer!G$8</f>
        <v>0</v>
      </c>
      <c r="AL93" s="23">
        <f>W93*Invoer!H$8</f>
        <v>0</v>
      </c>
      <c r="AM93" s="23">
        <f>X93*Invoer!I$8</f>
        <v>0</v>
      </c>
      <c r="AN93" s="23">
        <f>Y93*Invoer!J$8</f>
        <v>0</v>
      </c>
      <c r="AO93" s="23">
        <f>Z93*Invoer!K$8</f>
        <v>0</v>
      </c>
      <c r="AP93" s="23">
        <f>AA93*Invoer!L$8</f>
        <v>0</v>
      </c>
      <c r="AQ93" s="23">
        <f>AB93*Invoer!M$8</f>
        <v>0</v>
      </c>
      <c r="AR93" s="23">
        <f>AC93*Invoer!N$8</f>
        <v>0</v>
      </c>
      <c r="AS93" s="23">
        <f>AD93*Invoer!O$8</f>
        <v>0</v>
      </c>
      <c r="AT93" s="23">
        <f>AE93*Invoer!P$8</f>
        <v>0</v>
      </c>
      <c r="AV93" s="22">
        <f>Invoer!E$6</f>
        <v>1</v>
      </c>
      <c r="AW93" s="22">
        <f>Invoer!F$6</f>
        <v>1</v>
      </c>
      <c r="AX93" s="22">
        <f>Invoer!G$6</f>
        <v>1</v>
      </c>
      <c r="AY93" s="22">
        <f>Invoer!H$6</f>
        <v>1</v>
      </c>
      <c r="AZ93" s="22">
        <f>Invoer!I$6</f>
        <v>1</v>
      </c>
      <c r="BA93" s="22">
        <f>Invoer!J$6</f>
        <v>1</v>
      </c>
      <c r="BB93" s="22">
        <f>Invoer!K$6</f>
        <v>1</v>
      </c>
      <c r="BC93" s="22">
        <f>Invoer!L$6</f>
        <v>1</v>
      </c>
      <c r="BD93" s="22">
        <f>Invoer!M$6</f>
        <v>1</v>
      </c>
      <c r="BE93" s="22">
        <f>Invoer!N$6</f>
        <v>1</v>
      </c>
      <c r="BF93" s="22">
        <f>Invoer!O$6</f>
        <v>1</v>
      </c>
      <c r="BG93" s="22">
        <f>Invoer!P$6</f>
        <v>1</v>
      </c>
      <c r="BI93" s="8">
        <f>Invoer!B$5</f>
        <v>0.75</v>
      </c>
      <c r="BJ93" s="63">
        <f>G93*$F93*$BI93*Invoer!E$10</f>
        <v>0</v>
      </c>
      <c r="BK93" s="63">
        <f>H93*$F93*$BI93*Invoer!F$10</f>
        <v>0</v>
      </c>
      <c r="BL93" s="63">
        <f>I93*$F93*$BI93*Invoer!G$10</f>
        <v>0</v>
      </c>
      <c r="BM93" s="63">
        <f>J93*$F93*$BI93*Invoer!H$10</f>
        <v>0</v>
      </c>
      <c r="BN93" s="63">
        <f>K93*$F93*$BI93*Invoer!I$10</f>
        <v>0</v>
      </c>
      <c r="BO93" s="63">
        <f>L93*$F93*$BI93*Invoer!J$10</f>
        <v>0</v>
      </c>
      <c r="BP93" s="63">
        <f>M93*$F93*$BI93*Invoer!K$10</f>
        <v>0</v>
      </c>
      <c r="BQ93" s="63">
        <f>N93*$F93*$BI93*Invoer!L$10</f>
        <v>0</v>
      </c>
      <c r="BR93" s="63">
        <f>O93*$F93*$BI93*Invoer!M$10</f>
        <v>0</v>
      </c>
      <c r="BS93" s="63">
        <f>P93*$F93*$BI93*Invoer!N$10</f>
        <v>0</v>
      </c>
      <c r="BT93" s="63">
        <f>Q93*$F93*$BI93*Invoer!O$10</f>
        <v>0</v>
      </c>
      <c r="BU93" s="63">
        <f>R93*$F93*$BI93*Invoer!P$10</f>
        <v>0</v>
      </c>
      <c r="BW93" s="7">
        <f>((BJ93*AV93)*(T93*Invoer!E$7))+BJ93*(100%-AV93)*AI93</f>
        <v>0</v>
      </c>
      <c r="BX93" s="7">
        <f>((BK93*AW93)*(U93*Invoer!F$7))+BK93*(100%-AW93)*AJ93</f>
        <v>0</v>
      </c>
      <c r="BY93" s="7">
        <f>((BL93*AX93)*(V93*Invoer!G$7))+BL93*(100%-AX93)*AK93</f>
        <v>0</v>
      </c>
      <c r="BZ93" s="7">
        <f>((BM93*AY93)*(W93*Invoer!H$7))+BM93*(100%-AY93)*AL93</f>
        <v>0</v>
      </c>
      <c r="CA93" s="7">
        <f>((BN93*AZ93)*(X93*Invoer!I$7))+BN93*(100%-AZ93)*AM93</f>
        <v>0</v>
      </c>
      <c r="CB93" s="7">
        <f>((BO93*BA93)*(Y93*Invoer!J$7))+BO93*(100%-BA93)*AN93</f>
        <v>0</v>
      </c>
      <c r="CC93" s="7">
        <f>((BP93*BB93)*(Z93*Invoer!K$7))+BP93*(100%-BB93)*AO93</f>
        <v>0</v>
      </c>
      <c r="CD93" s="7">
        <f>((BQ93*BC93)*(AA93*Invoer!L$7))+BQ93*(100%-BC93)*AP93</f>
        <v>0</v>
      </c>
      <c r="CE93" s="7">
        <f>((BR93*BD93)*(AB93*Invoer!M$7))+BR93*(100%-BD93)*AQ93</f>
        <v>0</v>
      </c>
      <c r="CF93" s="7">
        <f>((BS93*BE93)*(AC93*Invoer!N$7))+BS93*(100%-BE93)*AR93</f>
        <v>0</v>
      </c>
      <c r="CG93" s="7">
        <f>((BT93*BF93)*(AD93*Invoer!O$7))+BT93*(100%-BF93)*AS93</f>
        <v>0</v>
      </c>
      <c r="CH93" s="7">
        <f>((BU93*BG93)*(AE93*Invoer!P$7))+BU93*(100%-BG93)*AT93</f>
        <v>0</v>
      </c>
      <c r="CI93" s="7"/>
      <c r="CJ93" s="145">
        <f t="shared" si="22"/>
        <v>0</v>
      </c>
      <c r="CK93" s="145">
        <f t="shared" si="23"/>
        <v>0</v>
      </c>
      <c r="CL93" s="145">
        <f t="shared" si="24"/>
        <v>0</v>
      </c>
      <c r="CM93" s="145">
        <f t="shared" si="25"/>
        <v>0</v>
      </c>
      <c r="CN93" s="145">
        <f t="shared" si="26"/>
        <v>0</v>
      </c>
      <c r="CO93" s="145">
        <f t="shared" si="27"/>
        <v>0</v>
      </c>
      <c r="CP93" s="145">
        <f t="shared" si="28"/>
        <v>0</v>
      </c>
      <c r="CQ93" s="145">
        <f t="shared" si="29"/>
        <v>0</v>
      </c>
      <c r="CR93" s="145">
        <f t="shared" si="30"/>
        <v>0</v>
      </c>
      <c r="CS93" s="145">
        <f t="shared" si="31"/>
        <v>0</v>
      </c>
      <c r="CT93" s="145">
        <f t="shared" si="32"/>
        <v>0</v>
      </c>
      <c r="CU93" s="145">
        <f t="shared" si="33"/>
        <v>0</v>
      </c>
    </row>
    <row r="94" spans="1:99" ht="29">
      <c r="A94" s="241" t="s">
        <v>181</v>
      </c>
      <c r="B94" s="242"/>
      <c r="C94" s="246" t="s">
        <v>182</v>
      </c>
      <c r="D94" s="244" t="s">
        <v>183</v>
      </c>
      <c r="E94" s="148" t="s">
        <v>643</v>
      </c>
      <c r="F94" s="206">
        <v>0</v>
      </c>
      <c r="G94" s="207">
        <v>0</v>
      </c>
      <c r="H94" s="207">
        <v>0</v>
      </c>
      <c r="I94" s="207">
        <v>0</v>
      </c>
      <c r="J94" s="207">
        <v>0</v>
      </c>
      <c r="K94" s="207">
        <v>2.2999999999999998</v>
      </c>
      <c r="L94" s="207">
        <v>5</v>
      </c>
      <c r="M94" s="207">
        <v>9</v>
      </c>
      <c r="N94" s="207">
        <v>12</v>
      </c>
      <c r="O94" s="207">
        <v>18</v>
      </c>
      <c r="P94" s="207">
        <v>23</v>
      </c>
      <c r="Q94" s="207">
        <v>24.2</v>
      </c>
      <c r="R94" s="207">
        <v>30</v>
      </c>
      <c r="S94" s="210"/>
      <c r="T94" s="209">
        <v>5.1212369999999998</v>
      </c>
      <c r="U94" s="136">
        <f t="shared" si="35"/>
        <v>5.1212369999999998</v>
      </c>
      <c r="V94" s="136">
        <f t="shared" si="35"/>
        <v>5.1212369999999998</v>
      </c>
      <c r="W94" s="136">
        <f t="shared" si="35"/>
        <v>5.1212369999999998</v>
      </c>
      <c r="X94" s="136">
        <f t="shared" si="35"/>
        <v>5.1212369999999998</v>
      </c>
      <c r="Y94" s="136">
        <f t="shared" si="35"/>
        <v>5.1212369999999998</v>
      </c>
      <c r="Z94" s="136">
        <f t="shared" si="35"/>
        <v>5.1212369999999998</v>
      </c>
      <c r="AA94" s="136">
        <f t="shared" si="35"/>
        <v>5.1212369999999998</v>
      </c>
      <c r="AB94" s="136">
        <f t="shared" si="35"/>
        <v>5.1212369999999998</v>
      </c>
      <c r="AC94" s="136">
        <f t="shared" si="35"/>
        <v>5.1212369999999998</v>
      </c>
      <c r="AD94" s="136">
        <f t="shared" si="35"/>
        <v>5.1212369999999998</v>
      </c>
      <c r="AE94" s="136">
        <f t="shared" si="35"/>
        <v>5.1212369999999998</v>
      </c>
      <c r="AF94" s="139"/>
      <c r="AG94" s="138">
        <v>4</v>
      </c>
      <c r="AI94" s="23">
        <f>T94*Invoer!E$8</f>
        <v>3.0727422</v>
      </c>
      <c r="AJ94" s="23">
        <f>U94*Invoer!F$8</f>
        <v>3.0727422</v>
      </c>
      <c r="AK94" s="23">
        <f>V94*Invoer!G$8</f>
        <v>3.0727422</v>
      </c>
      <c r="AL94" s="23">
        <f>W94*Invoer!H$8</f>
        <v>3.0727422</v>
      </c>
      <c r="AM94" s="23">
        <f>X94*Invoer!I$8</f>
        <v>3.0727422</v>
      </c>
      <c r="AN94" s="23">
        <f>Y94*Invoer!J$8</f>
        <v>3.0727422</v>
      </c>
      <c r="AO94" s="23">
        <f>Z94*Invoer!K$8</f>
        <v>3.0727422</v>
      </c>
      <c r="AP94" s="23">
        <f>AA94*Invoer!L$8</f>
        <v>3.0727422</v>
      </c>
      <c r="AQ94" s="23">
        <f>AB94*Invoer!M$8</f>
        <v>3.0727422</v>
      </c>
      <c r="AR94" s="23">
        <f>AC94*Invoer!N$8</f>
        <v>3.0727422</v>
      </c>
      <c r="AS94" s="23">
        <f>AD94*Invoer!O$8</f>
        <v>3.0727422</v>
      </c>
      <c r="AT94" s="23">
        <f>AE94*Invoer!P$8</f>
        <v>3.0727422</v>
      </c>
      <c r="AV94" s="22">
        <f>Invoer!E$6</f>
        <v>1</v>
      </c>
      <c r="AW94" s="22">
        <f>Invoer!F$6</f>
        <v>1</v>
      </c>
      <c r="AX94" s="22">
        <f>Invoer!G$6</f>
        <v>1</v>
      </c>
      <c r="AY94" s="22">
        <f>Invoer!H$6</f>
        <v>1</v>
      </c>
      <c r="AZ94" s="22">
        <f>Invoer!I$6</f>
        <v>1</v>
      </c>
      <c r="BA94" s="22">
        <f>Invoer!J$6</f>
        <v>1</v>
      </c>
      <c r="BB94" s="22">
        <f>Invoer!K$6</f>
        <v>1</v>
      </c>
      <c r="BC94" s="22">
        <f>Invoer!L$6</f>
        <v>1</v>
      </c>
      <c r="BD94" s="22">
        <f>Invoer!M$6</f>
        <v>1</v>
      </c>
      <c r="BE94" s="22">
        <f>Invoer!N$6</f>
        <v>1</v>
      </c>
      <c r="BF94" s="22">
        <f>Invoer!O$6</f>
        <v>1</v>
      </c>
      <c r="BG94" s="22">
        <f>Invoer!P$6</f>
        <v>1</v>
      </c>
      <c r="BI94" s="8">
        <f>Invoer!B$5</f>
        <v>0.75</v>
      </c>
      <c r="BJ94" s="63">
        <f>G94*$F94*$BI94*Invoer!E$10</f>
        <v>0</v>
      </c>
      <c r="BK94" s="63">
        <f>H94*$F94*$BI94*Invoer!F$10</f>
        <v>0</v>
      </c>
      <c r="BL94" s="63">
        <f>I94*$F94*$BI94*Invoer!G$10</f>
        <v>0</v>
      </c>
      <c r="BM94" s="63">
        <f>J94*$F94*$BI94*Invoer!H$10</f>
        <v>0</v>
      </c>
      <c r="BN94" s="63">
        <f>K94*$F94*$BI94*Invoer!I$10</f>
        <v>0</v>
      </c>
      <c r="BO94" s="63">
        <f>L94*$F94*$BI94*Invoer!J$10</f>
        <v>0</v>
      </c>
      <c r="BP94" s="63">
        <f>M94*$F94*$BI94*Invoer!K$10</f>
        <v>0</v>
      </c>
      <c r="BQ94" s="63">
        <f>N94*$F94*$BI94*Invoer!L$10</f>
        <v>0</v>
      </c>
      <c r="BR94" s="63">
        <f>O94*$F94*$BI94*Invoer!M$10</f>
        <v>0</v>
      </c>
      <c r="BS94" s="63">
        <f>P94*$F94*$BI94*Invoer!N$10</f>
        <v>0</v>
      </c>
      <c r="BT94" s="63">
        <f>Q94*$F94*$BI94*Invoer!O$10</f>
        <v>0</v>
      </c>
      <c r="BU94" s="63">
        <f>R94*$F94*$BI94*Invoer!P$10</f>
        <v>0</v>
      </c>
      <c r="BW94" s="7">
        <f>((BJ94*AV94)*(T94*Invoer!E$7))+BJ94*(100%-AV94)*AI94</f>
        <v>0</v>
      </c>
      <c r="BX94" s="7">
        <f>((BK94*AW94)*(U94*Invoer!F$7))+BK94*(100%-AW94)*AJ94</f>
        <v>0</v>
      </c>
      <c r="BY94" s="7">
        <f>((BL94*AX94)*(V94*Invoer!G$7))+BL94*(100%-AX94)*AK94</f>
        <v>0</v>
      </c>
      <c r="BZ94" s="7">
        <f>((BM94*AY94)*(W94*Invoer!H$7))+BM94*(100%-AY94)*AL94</f>
        <v>0</v>
      </c>
      <c r="CA94" s="7">
        <f>((BN94*AZ94)*(X94*Invoer!I$7))+BN94*(100%-AZ94)*AM94</f>
        <v>0</v>
      </c>
      <c r="CB94" s="7">
        <f>((BO94*BA94)*(Y94*Invoer!J$7))+BO94*(100%-BA94)*AN94</f>
        <v>0</v>
      </c>
      <c r="CC94" s="7">
        <f>((BP94*BB94)*(Z94*Invoer!K$7))+BP94*(100%-BB94)*AO94</f>
        <v>0</v>
      </c>
      <c r="CD94" s="7">
        <f>((BQ94*BC94)*(AA94*Invoer!L$7))+BQ94*(100%-BC94)*AP94</f>
        <v>0</v>
      </c>
      <c r="CE94" s="7">
        <f>((BR94*BD94)*(AB94*Invoer!M$7))+BR94*(100%-BD94)*AQ94</f>
        <v>0</v>
      </c>
      <c r="CF94" s="7">
        <f>((BS94*BE94)*(AC94*Invoer!N$7))+BS94*(100%-BE94)*AR94</f>
        <v>0</v>
      </c>
      <c r="CG94" s="7">
        <f>((BT94*BF94)*(AD94*Invoer!O$7))+BT94*(100%-BF94)*AS94</f>
        <v>0</v>
      </c>
      <c r="CH94" s="7">
        <f>((BU94*BG94)*(AE94*Invoer!P$7))+BU94*(100%-BG94)*AT94</f>
        <v>0</v>
      </c>
      <c r="CI94" s="7"/>
      <c r="CJ94" s="145">
        <f t="shared" si="22"/>
        <v>0</v>
      </c>
      <c r="CK94" s="145">
        <f t="shared" si="23"/>
        <v>0</v>
      </c>
      <c r="CL94" s="145">
        <f t="shared" si="24"/>
        <v>0</v>
      </c>
      <c r="CM94" s="145">
        <f t="shared" si="25"/>
        <v>0</v>
      </c>
      <c r="CN94" s="145">
        <f t="shared" si="26"/>
        <v>0</v>
      </c>
      <c r="CO94" s="145">
        <f t="shared" si="27"/>
        <v>0</v>
      </c>
      <c r="CP94" s="145">
        <f t="shared" si="28"/>
        <v>0</v>
      </c>
      <c r="CQ94" s="145">
        <f t="shared" si="29"/>
        <v>0</v>
      </c>
      <c r="CR94" s="145">
        <f t="shared" si="30"/>
        <v>0</v>
      </c>
      <c r="CS94" s="145">
        <f t="shared" si="31"/>
        <v>0</v>
      </c>
      <c r="CT94" s="145">
        <f t="shared" si="32"/>
        <v>0</v>
      </c>
      <c r="CU94" s="145">
        <f t="shared" si="33"/>
        <v>0</v>
      </c>
    </row>
    <row r="95" spans="1:99">
      <c r="A95" s="260" t="s">
        <v>184</v>
      </c>
      <c r="B95" s="261" t="s">
        <v>185</v>
      </c>
      <c r="C95" s="246" t="s">
        <v>186</v>
      </c>
      <c r="D95" s="244" t="s">
        <v>187</v>
      </c>
      <c r="E95" s="148" t="s">
        <v>643</v>
      </c>
      <c r="F95" s="206">
        <v>0</v>
      </c>
      <c r="G95" s="207">
        <v>0</v>
      </c>
      <c r="H95" s="207">
        <v>0</v>
      </c>
      <c r="I95" s="207">
        <v>0</v>
      </c>
      <c r="J95" s="207">
        <v>0</v>
      </c>
      <c r="K95" s="207">
        <v>0</v>
      </c>
      <c r="L95" s="207">
        <v>1</v>
      </c>
      <c r="M95" s="207">
        <v>2.8846153846153846</v>
      </c>
      <c r="N95" s="207">
        <v>4.7692307692307692</v>
      </c>
      <c r="O95" s="207">
        <v>6.6538461538461542</v>
      </c>
      <c r="P95" s="207">
        <v>8.5384615384615383</v>
      </c>
      <c r="Q95" s="207">
        <v>14.2</v>
      </c>
      <c r="R95" s="207">
        <v>28</v>
      </c>
      <c r="S95" s="210"/>
      <c r="T95" s="209">
        <v>5.1212369999999998</v>
      </c>
      <c r="U95" s="136">
        <f t="shared" si="35"/>
        <v>5.1212369999999998</v>
      </c>
      <c r="V95" s="136">
        <f t="shared" si="35"/>
        <v>5.1212369999999998</v>
      </c>
      <c r="W95" s="136">
        <f t="shared" si="35"/>
        <v>5.1212369999999998</v>
      </c>
      <c r="X95" s="136">
        <f t="shared" si="35"/>
        <v>5.1212369999999998</v>
      </c>
      <c r="Y95" s="136">
        <f t="shared" si="35"/>
        <v>5.1212369999999998</v>
      </c>
      <c r="Z95" s="136">
        <f t="shared" si="35"/>
        <v>5.1212369999999998</v>
      </c>
      <c r="AA95" s="136">
        <f t="shared" si="35"/>
        <v>5.1212369999999998</v>
      </c>
      <c r="AB95" s="136">
        <f t="shared" si="35"/>
        <v>5.1212369999999998</v>
      </c>
      <c r="AC95" s="136">
        <f t="shared" si="35"/>
        <v>5.1212369999999998</v>
      </c>
      <c r="AD95" s="136">
        <f t="shared" si="35"/>
        <v>5.1212369999999998</v>
      </c>
      <c r="AE95" s="136">
        <f t="shared" si="35"/>
        <v>5.1212369999999998</v>
      </c>
      <c r="AF95" s="139"/>
      <c r="AG95" s="138">
        <v>4</v>
      </c>
      <c r="AI95" s="23">
        <f>T95*Invoer!E$8</f>
        <v>3.0727422</v>
      </c>
      <c r="AJ95" s="23">
        <f>U95*Invoer!F$8</f>
        <v>3.0727422</v>
      </c>
      <c r="AK95" s="23">
        <f>V95*Invoer!G$8</f>
        <v>3.0727422</v>
      </c>
      <c r="AL95" s="23">
        <f>W95*Invoer!H$8</f>
        <v>3.0727422</v>
      </c>
      <c r="AM95" s="23">
        <f>X95*Invoer!I$8</f>
        <v>3.0727422</v>
      </c>
      <c r="AN95" s="23">
        <f>Y95*Invoer!J$8</f>
        <v>3.0727422</v>
      </c>
      <c r="AO95" s="23">
        <f>Z95*Invoer!K$8</f>
        <v>3.0727422</v>
      </c>
      <c r="AP95" s="23">
        <f>AA95*Invoer!L$8</f>
        <v>3.0727422</v>
      </c>
      <c r="AQ95" s="23">
        <f>AB95*Invoer!M$8</f>
        <v>3.0727422</v>
      </c>
      <c r="AR95" s="23">
        <f>AC95*Invoer!N$8</f>
        <v>3.0727422</v>
      </c>
      <c r="AS95" s="23">
        <f>AD95*Invoer!O$8</f>
        <v>3.0727422</v>
      </c>
      <c r="AT95" s="23">
        <f>AE95*Invoer!P$8</f>
        <v>3.0727422</v>
      </c>
      <c r="AV95" s="22">
        <f>Invoer!E$6</f>
        <v>1</v>
      </c>
      <c r="AW95" s="22">
        <f>Invoer!F$6</f>
        <v>1</v>
      </c>
      <c r="AX95" s="22">
        <f>Invoer!G$6</f>
        <v>1</v>
      </c>
      <c r="AY95" s="22">
        <f>Invoer!H$6</f>
        <v>1</v>
      </c>
      <c r="AZ95" s="22">
        <f>Invoer!I$6</f>
        <v>1</v>
      </c>
      <c r="BA95" s="22">
        <f>Invoer!J$6</f>
        <v>1</v>
      </c>
      <c r="BB95" s="22">
        <f>Invoer!K$6</f>
        <v>1</v>
      </c>
      <c r="BC95" s="22">
        <f>Invoer!L$6</f>
        <v>1</v>
      </c>
      <c r="BD95" s="22">
        <f>Invoer!M$6</f>
        <v>1</v>
      </c>
      <c r="BE95" s="22">
        <f>Invoer!N$6</f>
        <v>1</v>
      </c>
      <c r="BF95" s="22">
        <f>Invoer!O$6</f>
        <v>1</v>
      </c>
      <c r="BG95" s="22">
        <f>Invoer!P$6</f>
        <v>1</v>
      </c>
      <c r="BI95" s="8">
        <f>Invoer!B$5</f>
        <v>0.75</v>
      </c>
      <c r="BJ95" s="63">
        <f>G95*$F95*$BI95*Invoer!E$10</f>
        <v>0</v>
      </c>
      <c r="BK95" s="63">
        <f>H95*$F95*$BI95*Invoer!F$10</f>
        <v>0</v>
      </c>
      <c r="BL95" s="63">
        <f>I95*$F95*$BI95*Invoer!G$10</f>
        <v>0</v>
      </c>
      <c r="BM95" s="63">
        <f>J95*$F95*$BI95*Invoer!H$10</f>
        <v>0</v>
      </c>
      <c r="BN95" s="63">
        <f>K95*$F95*$BI95*Invoer!I$10</f>
        <v>0</v>
      </c>
      <c r="BO95" s="63">
        <f>L95*$F95*$BI95*Invoer!J$10</f>
        <v>0</v>
      </c>
      <c r="BP95" s="63">
        <f>M95*$F95*$BI95*Invoer!K$10</f>
        <v>0</v>
      </c>
      <c r="BQ95" s="63">
        <f>N95*$F95*$BI95*Invoer!L$10</f>
        <v>0</v>
      </c>
      <c r="BR95" s="63">
        <f>O95*$F95*$BI95*Invoer!M$10</f>
        <v>0</v>
      </c>
      <c r="BS95" s="63">
        <f>P95*$F95*$BI95*Invoer!N$10</f>
        <v>0</v>
      </c>
      <c r="BT95" s="63">
        <f>Q95*$F95*$BI95*Invoer!O$10</f>
        <v>0</v>
      </c>
      <c r="BU95" s="63">
        <f>R95*$F95*$BI95*Invoer!P$10</f>
        <v>0</v>
      </c>
      <c r="BW95" s="7">
        <f>((BJ95*AV95)*(T95*Invoer!E$7))+BJ95*(100%-AV95)*AI95</f>
        <v>0</v>
      </c>
      <c r="BX95" s="7">
        <f>((BK95*AW95)*(U95*Invoer!F$7))+BK95*(100%-AW95)*AJ95</f>
        <v>0</v>
      </c>
      <c r="BY95" s="7">
        <f>((BL95*AX95)*(V95*Invoer!G$7))+BL95*(100%-AX95)*AK95</f>
        <v>0</v>
      </c>
      <c r="BZ95" s="7">
        <f>((BM95*AY95)*(W95*Invoer!H$7))+BM95*(100%-AY95)*AL95</f>
        <v>0</v>
      </c>
      <c r="CA95" s="7">
        <f>((BN95*AZ95)*(X95*Invoer!I$7))+BN95*(100%-AZ95)*AM95</f>
        <v>0</v>
      </c>
      <c r="CB95" s="7">
        <f>((BO95*BA95)*(Y95*Invoer!J$7))+BO95*(100%-BA95)*AN95</f>
        <v>0</v>
      </c>
      <c r="CC95" s="7">
        <f>((BP95*BB95)*(Z95*Invoer!K$7))+BP95*(100%-BB95)*AO95</f>
        <v>0</v>
      </c>
      <c r="CD95" s="7">
        <f>((BQ95*BC95)*(AA95*Invoer!L$7))+BQ95*(100%-BC95)*AP95</f>
        <v>0</v>
      </c>
      <c r="CE95" s="7">
        <f>((BR95*BD95)*(AB95*Invoer!M$7))+BR95*(100%-BD95)*AQ95</f>
        <v>0</v>
      </c>
      <c r="CF95" s="7">
        <f>((BS95*BE95)*(AC95*Invoer!N$7))+BS95*(100%-BE95)*AR95</f>
        <v>0</v>
      </c>
      <c r="CG95" s="7">
        <f>((BT95*BF95)*(AD95*Invoer!O$7))+BT95*(100%-BF95)*AS95</f>
        <v>0</v>
      </c>
      <c r="CH95" s="7">
        <f>((BU95*BG95)*(AE95*Invoer!P$7))+BU95*(100%-BG95)*AT95</f>
        <v>0</v>
      </c>
      <c r="CI95" s="7"/>
      <c r="CJ95" s="145">
        <f t="shared" si="22"/>
        <v>0</v>
      </c>
      <c r="CK95" s="145">
        <f t="shared" si="23"/>
        <v>0</v>
      </c>
      <c r="CL95" s="145">
        <f t="shared" si="24"/>
        <v>0</v>
      </c>
      <c r="CM95" s="145">
        <f t="shared" si="25"/>
        <v>0</v>
      </c>
      <c r="CN95" s="145">
        <f t="shared" si="26"/>
        <v>0</v>
      </c>
      <c r="CO95" s="145">
        <f t="shared" si="27"/>
        <v>0</v>
      </c>
      <c r="CP95" s="145">
        <f t="shared" si="28"/>
        <v>0</v>
      </c>
      <c r="CQ95" s="145">
        <f t="shared" si="29"/>
        <v>0</v>
      </c>
      <c r="CR95" s="145">
        <f t="shared" si="30"/>
        <v>0</v>
      </c>
      <c r="CS95" s="145">
        <f t="shared" si="31"/>
        <v>0</v>
      </c>
      <c r="CT95" s="145">
        <f t="shared" si="32"/>
        <v>0</v>
      </c>
      <c r="CU95" s="145">
        <f t="shared" si="33"/>
        <v>0</v>
      </c>
    </row>
    <row r="96" spans="1:99">
      <c r="A96" s="241" t="s">
        <v>188</v>
      </c>
      <c r="B96" s="242" t="s">
        <v>189</v>
      </c>
      <c r="C96" s="246" t="s">
        <v>190</v>
      </c>
      <c r="D96" s="244" t="s">
        <v>191</v>
      </c>
      <c r="E96" s="148" t="s">
        <v>643</v>
      </c>
      <c r="F96" s="206">
        <v>0</v>
      </c>
      <c r="G96" s="207">
        <v>0</v>
      </c>
      <c r="H96" s="207">
        <v>0</v>
      </c>
      <c r="I96" s="207">
        <v>0</v>
      </c>
      <c r="J96" s="207">
        <v>0</v>
      </c>
      <c r="K96" s="207">
        <v>0</v>
      </c>
      <c r="L96" s="207">
        <v>1</v>
      </c>
      <c r="M96" s="207">
        <v>1.5</v>
      </c>
      <c r="N96" s="207">
        <v>2</v>
      </c>
      <c r="O96" s="207">
        <v>2.5</v>
      </c>
      <c r="P96" s="207">
        <v>3</v>
      </c>
      <c r="Q96" s="207">
        <v>6</v>
      </c>
      <c r="R96" s="207">
        <v>14</v>
      </c>
      <c r="S96" s="210"/>
      <c r="T96" s="209">
        <v>5.1212369999999998</v>
      </c>
      <c r="U96" s="136">
        <f t="shared" ref="U96:AE105" si="36">$T96</f>
        <v>5.1212369999999998</v>
      </c>
      <c r="V96" s="136">
        <f t="shared" si="36"/>
        <v>5.1212369999999998</v>
      </c>
      <c r="W96" s="136">
        <f t="shared" si="36"/>
        <v>5.1212369999999998</v>
      </c>
      <c r="X96" s="136">
        <f t="shared" si="36"/>
        <v>5.1212369999999998</v>
      </c>
      <c r="Y96" s="136">
        <f t="shared" si="36"/>
        <v>5.1212369999999998</v>
      </c>
      <c r="Z96" s="136">
        <f t="shared" si="36"/>
        <v>5.1212369999999998</v>
      </c>
      <c r="AA96" s="136">
        <f t="shared" si="36"/>
        <v>5.1212369999999998</v>
      </c>
      <c r="AB96" s="136">
        <f t="shared" si="36"/>
        <v>5.1212369999999998</v>
      </c>
      <c r="AC96" s="136">
        <f t="shared" si="36"/>
        <v>5.1212369999999998</v>
      </c>
      <c r="AD96" s="136">
        <f t="shared" si="36"/>
        <v>5.1212369999999998</v>
      </c>
      <c r="AE96" s="136">
        <f t="shared" si="36"/>
        <v>5.1212369999999998</v>
      </c>
      <c r="AF96" s="139"/>
      <c r="AG96" s="138">
        <v>4</v>
      </c>
      <c r="AI96" s="23">
        <f>T96*Invoer!E$8</f>
        <v>3.0727422</v>
      </c>
      <c r="AJ96" s="23">
        <f>U96*Invoer!F$8</f>
        <v>3.0727422</v>
      </c>
      <c r="AK96" s="23">
        <f>V96*Invoer!G$8</f>
        <v>3.0727422</v>
      </c>
      <c r="AL96" s="23">
        <f>W96*Invoer!H$8</f>
        <v>3.0727422</v>
      </c>
      <c r="AM96" s="23">
        <f>X96*Invoer!I$8</f>
        <v>3.0727422</v>
      </c>
      <c r="AN96" s="23">
        <f>Y96*Invoer!J$8</f>
        <v>3.0727422</v>
      </c>
      <c r="AO96" s="23">
        <f>Z96*Invoer!K$8</f>
        <v>3.0727422</v>
      </c>
      <c r="AP96" s="23">
        <f>AA96*Invoer!L$8</f>
        <v>3.0727422</v>
      </c>
      <c r="AQ96" s="23">
        <f>AB96*Invoer!M$8</f>
        <v>3.0727422</v>
      </c>
      <c r="AR96" s="23">
        <f>AC96*Invoer!N$8</f>
        <v>3.0727422</v>
      </c>
      <c r="AS96" s="23">
        <f>AD96*Invoer!O$8</f>
        <v>3.0727422</v>
      </c>
      <c r="AT96" s="23">
        <f>AE96*Invoer!P$8</f>
        <v>3.0727422</v>
      </c>
      <c r="AV96" s="22">
        <f>Invoer!E$6</f>
        <v>1</v>
      </c>
      <c r="AW96" s="22">
        <f>Invoer!F$6</f>
        <v>1</v>
      </c>
      <c r="AX96" s="22">
        <f>Invoer!G$6</f>
        <v>1</v>
      </c>
      <c r="AY96" s="22">
        <f>Invoer!H$6</f>
        <v>1</v>
      </c>
      <c r="AZ96" s="22">
        <f>Invoer!I$6</f>
        <v>1</v>
      </c>
      <c r="BA96" s="22">
        <f>Invoer!J$6</f>
        <v>1</v>
      </c>
      <c r="BB96" s="22">
        <f>Invoer!K$6</f>
        <v>1</v>
      </c>
      <c r="BC96" s="22">
        <f>Invoer!L$6</f>
        <v>1</v>
      </c>
      <c r="BD96" s="22">
        <f>Invoer!M$6</f>
        <v>1</v>
      </c>
      <c r="BE96" s="22">
        <f>Invoer!N$6</f>
        <v>1</v>
      </c>
      <c r="BF96" s="22">
        <f>Invoer!O$6</f>
        <v>1</v>
      </c>
      <c r="BG96" s="22">
        <f>Invoer!P$6</f>
        <v>1</v>
      </c>
      <c r="BI96" s="8">
        <f>Invoer!B$5</f>
        <v>0.75</v>
      </c>
      <c r="BJ96" s="63">
        <f>G96*$F96*$BI96*Invoer!E$10</f>
        <v>0</v>
      </c>
      <c r="BK96" s="63">
        <f>H96*$F96*$BI96*Invoer!F$10</f>
        <v>0</v>
      </c>
      <c r="BL96" s="63">
        <f>I96*$F96*$BI96*Invoer!G$10</f>
        <v>0</v>
      </c>
      <c r="BM96" s="63">
        <f>J96*$F96*$BI96*Invoer!H$10</f>
        <v>0</v>
      </c>
      <c r="BN96" s="63">
        <f>K96*$F96*$BI96*Invoer!I$10</f>
        <v>0</v>
      </c>
      <c r="BO96" s="63">
        <f>L96*$F96*$BI96*Invoer!J$10</f>
        <v>0</v>
      </c>
      <c r="BP96" s="63">
        <f>M96*$F96*$BI96*Invoer!K$10</f>
        <v>0</v>
      </c>
      <c r="BQ96" s="63">
        <f>N96*$F96*$BI96*Invoer!L$10</f>
        <v>0</v>
      </c>
      <c r="BR96" s="63">
        <f>O96*$F96*$BI96*Invoer!M$10</f>
        <v>0</v>
      </c>
      <c r="BS96" s="63">
        <f>P96*$F96*$BI96*Invoer!N$10</f>
        <v>0</v>
      </c>
      <c r="BT96" s="63">
        <f>Q96*$F96*$BI96*Invoer!O$10</f>
        <v>0</v>
      </c>
      <c r="BU96" s="63">
        <f>R96*$F96*$BI96*Invoer!P$10</f>
        <v>0</v>
      </c>
      <c r="BW96" s="7">
        <f>((BJ96*AV96)*(T96*Invoer!E$7))+BJ96*(100%-AV96)*AI96</f>
        <v>0</v>
      </c>
      <c r="BX96" s="7">
        <f>((BK96*AW96)*(U96*Invoer!F$7))+BK96*(100%-AW96)*AJ96</f>
        <v>0</v>
      </c>
      <c r="BY96" s="7">
        <f>((BL96*AX96)*(V96*Invoer!G$7))+BL96*(100%-AX96)*AK96</f>
        <v>0</v>
      </c>
      <c r="BZ96" s="7">
        <f>((BM96*AY96)*(W96*Invoer!H$7))+BM96*(100%-AY96)*AL96</f>
        <v>0</v>
      </c>
      <c r="CA96" s="7">
        <f>((BN96*AZ96)*(X96*Invoer!I$7))+BN96*(100%-AZ96)*AM96</f>
        <v>0</v>
      </c>
      <c r="CB96" s="7">
        <f>((BO96*BA96)*(Y96*Invoer!J$7))+BO96*(100%-BA96)*AN96</f>
        <v>0</v>
      </c>
      <c r="CC96" s="7">
        <f>((BP96*BB96)*(Z96*Invoer!K$7))+BP96*(100%-BB96)*AO96</f>
        <v>0</v>
      </c>
      <c r="CD96" s="7">
        <f>((BQ96*BC96)*(AA96*Invoer!L$7))+BQ96*(100%-BC96)*AP96</f>
        <v>0</v>
      </c>
      <c r="CE96" s="7">
        <f>((BR96*BD96)*(AB96*Invoer!M$7))+BR96*(100%-BD96)*AQ96</f>
        <v>0</v>
      </c>
      <c r="CF96" s="7">
        <f>((BS96*BE96)*(AC96*Invoer!N$7))+BS96*(100%-BE96)*AR96</f>
        <v>0</v>
      </c>
      <c r="CG96" s="7">
        <f>((BT96*BF96)*(AD96*Invoer!O$7))+BT96*(100%-BF96)*AS96</f>
        <v>0</v>
      </c>
      <c r="CH96" s="7">
        <f>((BU96*BG96)*(AE96*Invoer!P$7))+BU96*(100%-BG96)*AT96</f>
        <v>0</v>
      </c>
      <c r="CI96" s="7"/>
      <c r="CJ96" s="145">
        <f t="shared" si="22"/>
        <v>0</v>
      </c>
      <c r="CK96" s="145">
        <f t="shared" si="23"/>
        <v>0</v>
      </c>
      <c r="CL96" s="145">
        <f t="shared" si="24"/>
        <v>0</v>
      </c>
      <c r="CM96" s="145">
        <f t="shared" si="25"/>
        <v>0</v>
      </c>
      <c r="CN96" s="145">
        <f t="shared" si="26"/>
        <v>0</v>
      </c>
      <c r="CO96" s="145">
        <f t="shared" si="27"/>
        <v>0</v>
      </c>
      <c r="CP96" s="145">
        <f t="shared" si="28"/>
        <v>0</v>
      </c>
      <c r="CQ96" s="145">
        <f t="shared" si="29"/>
        <v>0</v>
      </c>
      <c r="CR96" s="145">
        <f t="shared" si="30"/>
        <v>0</v>
      </c>
      <c r="CS96" s="145">
        <f t="shared" si="31"/>
        <v>0</v>
      </c>
      <c r="CT96" s="145">
        <f t="shared" si="32"/>
        <v>0</v>
      </c>
      <c r="CU96" s="145">
        <f t="shared" si="33"/>
        <v>0</v>
      </c>
    </row>
    <row r="97" spans="1:99">
      <c r="A97" s="260" t="s">
        <v>192</v>
      </c>
      <c r="B97" s="261" t="s">
        <v>193</v>
      </c>
      <c r="C97" s="246" t="s">
        <v>194</v>
      </c>
      <c r="D97" s="244" t="s">
        <v>195</v>
      </c>
      <c r="E97" s="148" t="s">
        <v>643</v>
      </c>
      <c r="F97" s="206">
        <v>6</v>
      </c>
      <c r="G97" s="207">
        <v>0</v>
      </c>
      <c r="H97" s="207">
        <v>0</v>
      </c>
      <c r="I97" s="207">
        <v>0</v>
      </c>
      <c r="J97" s="207">
        <v>0</v>
      </c>
      <c r="K97" s="207">
        <v>0</v>
      </c>
      <c r="L97" s="207">
        <v>1</v>
      </c>
      <c r="M97" s="207">
        <v>2.8846153846153846</v>
      </c>
      <c r="N97" s="207">
        <v>4.7692307692307692</v>
      </c>
      <c r="O97" s="207">
        <v>6.6538461538461542</v>
      </c>
      <c r="P97" s="207">
        <v>8.5384615384615383</v>
      </c>
      <c r="Q97" s="207">
        <v>14.2</v>
      </c>
      <c r="R97" s="207">
        <v>28</v>
      </c>
      <c r="S97" s="210"/>
      <c r="T97" s="209">
        <v>5.1212369999999998</v>
      </c>
      <c r="U97" s="136">
        <f t="shared" si="36"/>
        <v>5.1212369999999998</v>
      </c>
      <c r="V97" s="136">
        <f t="shared" si="36"/>
        <v>5.1212369999999998</v>
      </c>
      <c r="W97" s="136">
        <f t="shared" si="36"/>
        <v>5.1212369999999998</v>
      </c>
      <c r="X97" s="136">
        <f t="shared" si="36"/>
        <v>5.1212369999999998</v>
      </c>
      <c r="Y97" s="136">
        <f t="shared" si="36"/>
        <v>5.1212369999999998</v>
      </c>
      <c r="Z97" s="136">
        <f t="shared" si="36"/>
        <v>5.1212369999999998</v>
      </c>
      <c r="AA97" s="136">
        <f t="shared" si="36"/>
        <v>5.1212369999999998</v>
      </c>
      <c r="AB97" s="136">
        <f t="shared" si="36"/>
        <v>5.1212369999999998</v>
      </c>
      <c r="AC97" s="136">
        <f t="shared" si="36"/>
        <v>5.1212369999999998</v>
      </c>
      <c r="AD97" s="136">
        <f t="shared" si="36"/>
        <v>5.1212369999999998</v>
      </c>
      <c r="AE97" s="136">
        <f t="shared" si="36"/>
        <v>5.1212369999999998</v>
      </c>
      <c r="AF97" s="139"/>
      <c r="AG97" s="138">
        <v>4</v>
      </c>
      <c r="AI97" s="23">
        <f>T97*Invoer!E$8</f>
        <v>3.0727422</v>
      </c>
      <c r="AJ97" s="23">
        <f>U97*Invoer!F$8</f>
        <v>3.0727422</v>
      </c>
      <c r="AK97" s="23">
        <f>V97*Invoer!G$8</f>
        <v>3.0727422</v>
      </c>
      <c r="AL97" s="23">
        <f>W97*Invoer!H$8</f>
        <v>3.0727422</v>
      </c>
      <c r="AM97" s="23">
        <f>X97*Invoer!I$8</f>
        <v>3.0727422</v>
      </c>
      <c r="AN97" s="23">
        <f>Y97*Invoer!J$8</f>
        <v>3.0727422</v>
      </c>
      <c r="AO97" s="23">
        <f>Z97*Invoer!K$8</f>
        <v>3.0727422</v>
      </c>
      <c r="AP97" s="23">
        <f>AA97*Invoer!L$8</f>
        <v>3.0727422</v>
      </c>
      <c r="AQ97" s="23">
        <f>AB97*Invoer!M$8</f>
        <v>3.0727422</v>
      </c>
      <c r="AR97" s="23">
        <f>AC97*Invoer!N$8</f>
        <v>3.0727422</v>
      </c>
      <c r="AS97" s="23">
        <f>AD97*Invoer!O$8</f>
        <v>3.0727422</v>
      </c>
      <c r="AT97" s="23">
        <f>AE97*Invoer!P$8</f>
        <v>3.0727422</v>
      </c>
      <c r="AV97" s="22">
        <f>Invoer!E$6</f>
        <v>1</v>
      </c>
      <c r="AW97" s="22">
        <f>Invoer!F$6</f>
        <v>1</v>
      </c>
      <c r="AX97" s="22">
        <f>Invoer!G$6</f>
        <v>1</v>
      </c>
      <c r="AY97" s="22">
        <f>Invoer!H$6</f>
        <v>1</v>
      </c>
      <c r="AZ97" s="22">
        <f>Invoer!I$6</f>
        <v>1</v>
      </c>
      <c r="BA97" s="22">
        <f>Invoer!J$6</f>
        <v>1</v>
      </c>
      <c r="BB97" s="22">
        <f>Invoer!K$6</f>
        <v>1</v>
      </c>
      <c r="BC97" s="22">
        <f>Invoer!L$6</f>
        <v>1</v>
      </c>
      <c r="BD97" s="22">
        <f>Invoer!M$6</f>
        <v>1</v>
      </c>
      <c r="BE97" s="22">
        <f>Invoer!N$6</f>
        <v>1</v>
      </c>
      <c r="BF97" s="22">
        <f>Invoer!O$6</f>
        <v>1</v>
      </c>
      <c r="BG97" s="22">
        <f>Invoer!P$6</f>
        <v>1</v>
      </c>
      <c r="BI97" s="8">
        <f>Invoer!B$5</f>
        <v>0.75</v>
      </c>
      <c r="BJ97" s="63">
        <f>G97*$F97*$BI97*Invoer!E$10</f>
        <v>0</v>
      </c>
      <c r="BK97" s="63">
        <f>H97*$F97*$BI97*Invoer!F$10</f>
        <v>0</v>
      </c>
      <c r="BL97" s="63">
        <f>I97*$F97*$BI97*Invoer!G$10</f>
        <v>0</v>
      </c>
      <c r="BM97" s="63">
        <f>J97*$F97*$BI97*Invoer!H$10</f>
        <v>0</v>
      </c>
      <c r="BN97" s="63">
        <f>K97*$F97*$BI97*Invoer!I$10</f>
        <v>0</v>
      </c>
      <c r="BO97" s="63">
        <f>L97*$F97*$BI97*Invoer!J$10</f>
        <v>4.5</v>
      </c>
      <c r="BP97" s="63">
        <f>M97*$F97*$BI97*Invoer!K$10</f>
        <v>12.98076923076923</v>
      </c>
      <c r="BQ97" s="63">
        <f>N97*$F97*$BI97*Invoer!L$10</f>
        <v>21.46153846153846</v>
      </c>
      <c r="BR97" s="63">
        <f>O97*$F97*$BI97*Invoer!M$10</f>
        <v>29.942307692307693</v>
      </c>
      <c r="BS97" s="63">
        <f>P97*$F97*$BI97*Invoer!N$10</f>
        <v>38.42307692307692</v>
      </c>
      <c r="BT97" s="63">
        <f>Q97*$F97*$BI97*Invoer!O$10</f>
        <v>63.899999999999991</v>
      </c>
      <c r="BU97" s="63">
        <f>R97*$F97*$BI97*Invoer!P$10</f>
        <v>126</v>
      </c>
      <c r="BW97" s="7">
        <f>((BJ97*AV97)*(T97*Invoer!E$7))+BJ97*(100%-AV97)*AI97</f>
        <v>0</v>
      </c>
      <c r="BX97" s="7">
        <f>((BK97*AW97)*(U97*Invoer!F$7))+BK97*(100%-AW97)*AJ97</f>
        <v>0</v>
      </c>
      <c r="BY97" s="7">
        <f>((BL97*AX97)*(V97*Invoer!G$7))+BL97*(100%-AX97)*AK97</f>
        <v>0</v>
      </c>
      <c r="BZ97" s="7">
        <f>((BM97*AY97)*(W97*Invoer!H$7))+BM97*(100%-AY97)*AL97</f>
        <v>0</v>
      </c>
      <c r="CA97" s="7">
        <f>((BN97*AZ97)*(X97*Invoer!I$7))+BN97*(100%-AZ97)*AM97</f>
        <v>0</v>
      </c>
      <c r="CB97" s="7">
        <f>((BO97*BA97)*(Y97*Invoer!J$7))+BO97*(100%-BA97)*AN97</f>
        <v>23.0455665</v>
      </c>
      <c r="CC97" s="7">
        <f>((BP97*BB97)*(Z97*Invoer!K$7))+BP97*(100%-BB97)*AO97</f>
        <v>66.47759567307692</v>
      </c>
      <c r="CD97" s="7">
        <f>((BQ97*BC97)*(AA97*Invoer!L$7))+BQ97*(100%-BC97)*AP97</f>
        <v>109.90962484615383</v>
      </c>
      <c r="CE97" s="7">
        <f>((BR97*BD97)*(AB97*Invoer!M$7))+BR97*(100%-BD97)*AQ97</f>
        <v>153.34165401923076</v>
      </c>
      <c r="CF97" s="7">
        <f>((BS97*BE97)*(AC97*Invoer!N$7))+BS97*(100%-BE97)*AR97</f>
        <v>196.77368319230766</v>
      </c>
      <c r="CG97" s="7">
        <f>((BT97*BF97)*(AD97*Invoer!O$7))+BT97*(100%-BF97)*AS97</f>
        <v>327.24704429999997</v>
      </c>
      <c r="CH97" s="7">
        <f>((BU97*BG97)*(AE97*Invoer!P$7))+BU97*(100%-BG97)*AT97</f>
        <v>645.27586199999996</v>
      </c>
      <c r="CI97" s="7"/>
      <c r="CJ97" s="145">
        <f t="shared" si="22"/>
        <v>0</v>
      </c>
      <c r="CK97" s="145">
        <f t="shared" si="23"/>
        <v>0</v>
      </c>
      <c r="CL97" s="145">
        <f t="shared" si="24"/>
        <v>0</v>
      </c>
      <c r="CM97" s="145">
        <f t="shared" si="25"/>
        <v>0</v>
      </c>
      <c r="CN97" s="145">
        <f t="shared" si="26"/>
        <v>0</v>
      </c>
      <c r="CO97" s="145">
        <f t="shared" si="27"/>
        <v>1.125</v>
      </c>
      <c r="CP97" s="145">
        <f t="shared" si="28"/>
        <v>3.2451923076923075</v>
      </c>
      <c r="CQ97" s="145">
        <f t="shared" si="29"/>
        <v>5.365384615384615</v>
      </c>
      <c r="CR97" s="145">
        <f t="shared" si="30"/>
        <v>7.4855769230769234</v>
      </c>
      <c r="CS97" s="145">
        <f t="shared" si="31"/>
        <v>9.6057692307692299</v>
      </c>
      <c r="CT97" s="145">
        <f t="shared" si="32"/>
        <v>15.974999999999998</v>
      </c>
      <c r="CU97" s="145">
        <f t="shared" si="33"/>
        <v>31.5</v>
      </c>
    </row>
    <row r="98" spans="1:99">
      <c r="A98" s="254" t="s">
        <v>433</v>
      </c>
      <c r="B98" s="251"/>
      <c r="C98" s="251" t="s">
        <v>490</v>
      </c>
      <c r="D98" s="252" t="s">
        <v>626</v>
      </c>
      <c r="E98" s="148" t="s">
        <v>643</v>
      </c>
      <c r="F98" s="206">
        <v>0</v>
      </c>
      <c r="G98" s="207">
        <v>0.05</v>
      </c>
      <c r="H98" s="207">
        <v>0.05</v>
      </c>
      <c r="I98" s="207">
        <v>0.05</v>
      </c>
      <c r="J98" s="207">
        <v>0.05</v>
      </c>
      <c r="K98" s="207">
        <v>0.05</v>
      </c>
      <c r="L98" s="207">
        <v>0.05</v>
      </c>
      <c r="M98" s="207">
        <v>0.05</v>
      </c>
      <c r="N98" s="207">
        <v>0.05</v>
      </c>
      <c r="O98" s="207">
        <v>0.05</v>
      </c>
      <c r="P98" s="207">
        <v>0.05</v>
      </c>
      <c r="Q98" s="207">
        <v>0.05</v>
      </c>
      <c r="R98" s="207">
        <v>0.05</v>
      </c>
      <c r="S98" s="210"/>
      <c r="T98" s="213">
        <v>124.8647895</v>
      </c>
      <c r="U98" s="35">
        <f t="shared" si="36"/>
        <v>124.8647895</v>
      </c>
      <c r="V98" s="35">
        <f t="shared" si="36"/>
        <v>124.8647895</v>
      </c>
      <c r="W98" s="35">
        <f t="shared" si="36"/>
        <v>124.8647895</v>
      </c>
      <c r="X98" s="35">
        <f t="shared" si="36"/>
        <v>124.8647895</v>
      </c>
      <c r="Y98" s="35">
        <f t="shared" si="36"/>
        <v>124.8647895</v>
      </c>
      <c r="Z98" s="35">
        <f t="shared" si="36"/>
        <v>124.8647895</v>
      </c>
      <c r="AA98" s="35">
        <f t="shared" si="36"/>
        <v>124.8647895</v>
      </c>
      <c r="AB98" s="35">
        <f t="shared" si="36"/>
        <v>124.8647895</v>
      </c>
      <c r="AC98" s="35">
        <f t="shared" si="36"/>
        <v>124.8647895</v>
      </c>
      <c r="AD98" s="35">
        <f t="shared" si="36"/>
        <v>124.8647895</v>
      </c>
      <c r="AE98" s="35">
        <f t="shared" si="36"/>
        <v>124.8647895</v>
      </c>
      <c r="AF98" s="139"/>
      <c r="AG98" s="138">
        <v>4</v>
      </c>
      <c r="AI98" s="23">
        <f>T98*Invoer!E$8</f>
        <v>74.918873699999992</v>
      </c>
      <c r="AJ98" s="23">
        <f>U98*Invoer!F$8</f>
        <v>74.918873699999992</v>
      </c>
      <c r="AK98" s="23">
        <f>V98*Invoer!G$8</f>
        <v>74.918873699999992</v>
      </c>
      <c r="AL98" s="23">
        <f>W98*Invoer!H$8</f>
        <v>74.918873699999992</v>
      </c>
      <c r="AM98" s="23">
        <f>X98*Invoer!I$8</f>
        <v>74.918873699999992</v>
      </c>
      <c r="AN98" s="23">
        <f>Y98*Invoer!J$8</f>
        <v>74.918873699999992</v>
      </c>
      <c r="AO98" s="23">
        <f>Z98*Invoer!K$8</f>
        <v>74.918873699999992</v>
      </c>
      <c r="AP98" s="23">
        <f>AA98*Invoer!L$8</f>
        <v>74.918873699999992</v>
      </c>
      <c r="AQ98" s="23">
        <f>AB98*Invoer!M$8</f>
        <v>74.918873699999992</v>
      </c>
      <c r="AR98" s="23">
        <f>AC98*Invoer!N$8</f>
        <v>74.918873699999992</v>
      </c>
      <c r="AS98" s="23">
        <f>AD98*Invoer!O$8</f>
        <v>74.918873699999992</v>
      </c>
      <c r="AT98" s="23">
        <f>AE98*Invoer!P$8</f>
        <v>74.918873699999992</v>
      </c>
      <c r="AU98" s="22"/>
      <c r="AV98" s="22">
        <f>Invoer!E$6</f>
        <v>1</v>
      </c>
      <c r="AW98" s="22">
        <f>Invoer!F$6</f>
        <v>1</v>
      </c>
      <c r="AX98" s="22">
        <f>Invoer!G$6</f>
        <v>1</v>
      </c>
      <c r="AY98" s="22">
        <f>Invoer!H$6</f>
        <v>1</v>
      </c>
      <c r="AZ98" s="22">
        <f>Invoer!I$6</f>
        <v>1</v>
      </c>
      <c r="BA98" s="22">
        <f>Invoer!J$6</f>
        <v>1</v>
      </c>
      <c r="BB98" s="22">
        <f>Invoer!K$6</f>
        <v>1</v>
      </c>
      <c r="BC98" s="22">
        <f>Invoer!L$6</f>
        <v>1</v>
      </c>
      <c r="BD98" s="22">
        <f>Invoer!M$6</f>
        <v>1</v>
      </c>
      <c r="BE98" s="22">
        <f>Invoer!N$6</f>
        <v>1</v>
      </c>
      <c r="BF98" s="22">
        <f>Invoer!O$6</f>
        <v>1</v>
      </c>
      <c r="BG98" s="22">
        <f>Invoer!P$6</f>
        <v>1</v>
      </c>
      <c r="BI98" s="8">
        <f>Invoer!B$5</f>
        <v>0.75</v>
      </c>
      <c r="BJ98" s="63">
        <f>G98*$F98*$BI98*Invoer!E$10</f>
        <v>0</v>
      </c>
      <c r="BK98" s="63">
        <f>H98*$F98*$BI98*Invoer!F$10</f>
        <v>0</v>
      </c>
      <c r="BL98" s="63">
        <f>I98*$F98*$BI98*Invoer!G$10</f>
        <v>0</v>
      </c>
      <c r="BM98" s="63">
        <f>J98*$F98*$BI98*Invoer!H$10</f>
        <v>0</v>
      </c>
      <c r="BN98" s="63">
        <f>K98*$F98*$BI98*Invoer!I$10</f>
        <v>0</v>
      </c>
      <c r="BO98" s="63">
        <f>L98*$F98*$BI98*Invoer!J$10</f>
        <v>0</v>
      </c>
      <c r="BP98" s="63">
        <f>M98*$F98*$BI98*Invoer!K$10</f>
        <v>0</v>
      </c>
      <c r="BQ98" s="63">
        <f>N98*$F98*$BI98*Invoer!L$10</f>
        <v>0</v>
      </c>
      <c r="BR98" s="63">
        <f>O98*$F98*$BI98*Invoer!M$10</f>
        <v>0</v>
      </c>
      <c r="BS98" s="63">
        <f>P98*$F98*$BI98*Invoer!N$10</f>
        <v>0</v>
      </c>
      <c r="BT98" s="63">
        <f>Q98*$F98*$BI98*Invoer!O$10</f>
        <v>0</v>
      </c>
      <c r="BU98" s="63">
        <f>R98*$F98*$BI98*Invoer!P$10</f>
        <v>0</v>
      </c>
      <c r="BW98" s="7">
        <f>((BJ98*AV98)*(T98*Invoer!E$7))+BJ98*(100%-AV98)*AI98</f>
        <v>0</v>
      </c>
      <c r="BX98" s="7">
        <f>((BK98*AW98)*(U98*Invoer!F$7))+BK98*(100%-AW98)*AJ98</f>
        <v>0</v>
      </c>
      <c r="BY98" s="7">
        <f>((BL98*AX98)*(V98*Invoer!G$7))+BL98*(100%-AX98)*AK98</f>
        <v>0</v>
      </c>
      <c r="BZ98" s="7">
        <f>((BM98*AY98)*(W98*Invoer!H$7))+BM98*(100%-AY98)*AL98</f>
        <v>0</v>
      </c>
      <c r="CA98" s="7">
        <f>((BN98*AZ98)*(X98*Invoer!I$7))+BN98*(100%-AZ98)*AM98</f>
        <v>0</v>
      </c>
      <c r="CB98" s="7">
        <f>((BO98*BA98)*(Y98*Invoer!J$7))+BO98*(100%-BA98)*AN98</f>
        <v>0</v>
      </c>
      <c r="CC98" s="7">
        <f>((BP98*BB98)*(Z98*Invoer!K$7))+BP98*(100%-BB98)*AO98</f>
        <v>0</v>
      </c>
      <c r="CD98" s="7">
        <f>((BQ98*BC98)*(AA98*Invoer!L$7))+BQ98*(100%-BC98)*AP98</f>
        <v>0</v>
      </c>
      <c r="CE98" s="7">
        <f>((BR98*BD98)*(AB98*Invoer!M$7))+BR98*(100%-BD98)*AQ98</f>
        <v>0</v>
      </c>
      <c r="CF98" s="7">
        <f>((BS98*BE98)*(AC98*Invoer!N$7))+BS98*(100%-BE98)*AR98</f>
        <v>0</v>
      </c>
      <c r="CG98" s="7">
        <f>((BT98*BF98)*(AD98*Invoer!O$7))+BT98*(100%-BF98)*AS98</f>
        <v>0</v>
      </c>
      <c r="CH98" s="7">
        <f>((BU98*BG98)*(AE98*Invoer!P$7))+BU98*(100%-BG98)*AT98</f>
        <v>0</v>
      </c>
      <c r="CJ98" s="145">
        <f t="shared" si="22"/>
        <v>0</v>
      </c>
      <c r="CK98" s="145">
        <f t="shared" si="23"/>
        <v>0</v>
      </c>
      <c r="CL98" s="145">
        <f t="shared" si="24"/>
        <v>0</v>
      </c>
      <c r="CM98" s="145">
        <f t="shared" si="25"/>
        <v>0</v>
      </c>
      <c r="CN98" s="145">
        <f t="shared" si="26"/>
        <v>0</v>
      </c>
      <c r="CO98" s="145">
        <f t="shared" si="27"/>
        <v>0</v>
      </c>
      <c r="CP98" s="145">
        <f t="shared" si="28"/>
        <v>0</v>
      </c>
      <c r="CQ98" s="145">
        <f t="shared" si="29"/>
        <v>0</v>
      </c>
      <c r="CR98" s="145">
        <f t="shared" si="30"/>
        <v>0</v>
      </c>
      <c r="CS98" s="145">
        <f t="shared" si="31"/>
        <v>0</v>
      </c>
      <c r="CT98" s="145">
        <f t="shared" si="32"/>
        <v>0</v>
      </c>
      <c r="CU98" s="145">
        <f t="shared" si="33"/>
        <v>0</v>
      </c>
    </row>
    <row r="99" spans="1:99">
      <c r="A99" s="259" t="s">
        <v>464</v>
      </c>
      <c r="B99" s="251"/>
      <c r="C99" s="251" t="s">
        <v>491</v>
      </c>
      <c r="D99" s="252" t="s">
        <v>617</v>
      </c>
      <c r="E99" s="148" t="s">
        <v>643</v>
      </c>
      <c r="F99" s="206">
        <v>0</v>
      </c>
      <c r="G99" s="207">
        <v>0.1</v>
      </c>
      <c r="H99" s="207">
        <v>0.1</v>
      </c>
      <c r="I99" s="207">
        <v>0.1</v>
      </c>
      <c r="J99" s="207">
        <v>0.1</v>
      </c>
      <c r="K99" s="207">
        <v>0.1</v>
      </c>
      <c r="L99" s="207">
        <v>0.1</v>
      </c>
      <c r="M99" s="207">
        <v>0.1</v>
      </c>
      <c r="N99" s="207">
        <v>0.1</v>
      </c>
      <c r="O99" s="207">
        <v>0.1</v>
      </c>
      <c r="P99" s="207">
        <v>0.1</v>
      </c>
      <c r="Q99" s="207">
        <v>0.1</v>
      </c>
      <c r="R99" s="207">
        <v>0.1</v>
      </c>
      <c r="S99" s="210"/>
      <c r="T99" s="212">
        <v>13.649790000000001</v>
      </c>
      <c r="U99" s="136">
        <f t="shared" si="36"/>
        <v>13.649790000000001</v>
      </c>
      <c r="V99" s="136">
        <f t="shared" si="36"/>
        <v>13.649790000000001</v>
      </c>
      <c r="W99" s="136">
        <f t="shared" si="36"/>
        <v>13.649790000000001</v>
      </c>
      <c r="X99" s="136">
        <f t="shared" si="36"/>
        <v>13.649790000000001</v>
      </c>
      <c r="Y99" s="136">
        <f t="shared" si="36"/>
        <v>13.649790000000001</v>
      </c>
      <c r="Z99" s="136">
        <f t="shared" si="36"/>
        <v>13.649790000000001</v>
      </c>
      <c r="AA99" s="136">
        <f t="shared" si="36"/>
        <v>13.649790000000001</v>
      </c>
      <c r="AB99" s="136">
        <f t="shared" si="36"/>
        <v>13.649790000000001</v>
      </c>
      <c r="AC99" s="136">
        <f t="shared" si="36"/>
        <v>13.649790000000001</v>
      </c>
      <c r="AD99" s="136">
        <f t="shared" si="36"/>
        <v>13.649790000000001</v>
      </c>
      <c r="AE99" s="136">
        <f t="shared" si="36"/>
        <v>13.649790000000001</v>
      </c>
      <c r="AF99" s="139"/>
      <c r="AG99" s="138">
        <v>4</v>
      </c>
      <c r="AI99" s="23">
        <f>T99*Invoer!E$8</f>
        <v>8.1898739999999997</v>
      </c>
      <c r="AJ99" s="23">
        <f>U99*Invoer!F$8</f>
        <v>8.1898739999999997</v>
      </c>
      <c r="AK99" s="23">
        <f>V99*Invoer!G$8</f>
        <v>8.1898739999999997</v>
      </c>
      <c r="AL99" s="23">
        <f>W99*Invoer!H$8</f>
        <v>8.1898739999999997</v>
      </c>
      <c r="AM99" s="23">
        <f>X99*Invoer!I$8</f>
        <v>8.1898739999999997</v>
      </c>
      <c r="AN99" s="23">
        <f>Y99*Invoer!J$8</f>
        <v>8.1898739999999997</v>
      </c>
      <c r="AO99" s="23">
        <f>Z99*Invoer!K$8</f>
        <v>8.1898739999999997</v>
      </c>
      <c r="AP99" s="23">
        <f>AA99*Invoer!L$8</f>
        <v>8.1898739999999997</v>
      </c>
      <c r="AQ99" s="23">
        <f>AB99*Invoer!M$8</f>
        <v>8.1898739999999997</v>
      </c>
      <c r="AR99" s="23">
        <f>AC99*Invoer!N$8</f>
        <v>8.1898739999999997</v>
      </c>
      <c r="AS99" s="23">
        <f>AD99*Invoer!O$8</f>
        <v>8.1898739999999997</v>
      </c>
      <c r="AT99" s="23">
        <f>AE99*Invoer!P$8</f>
        <v>8.1898739999999997</v>
      </c>
      <c r="AV99" s="22">
        <f>Invoer!E$6</f>
        <v>1</v>
      </c>
      <c r="AW99" s="22">
        <f>Invoer!F$6</f>
        <v>1</v>
      </c>
      <c r="AX99" s="22">
        <f>Invoer!G$6</f>
        <v>1</v>
      </c>
      <c r="AY99" s="22">
        <f>Invoer!H$6</f>
        <v>1</v>
      </c>
      <c r="AZ99" s="22">
        <f>Invoer!I$6</f>
        <v>1</v>
      </c>
      <c r="BA99" s="22">
        <f>Invoer!J$6</f>
        <v>1</v>
      </c>
      <c r="BB99" s="22">
        <f>Invoer!K$6</f>
        <v>1</v>
      </c>
      <c r="BC99" s="22">
        <f>Invoer!L$6</f>
        <v>1</v>
      </c>
      <c r="BD99" s="22">
        <f>Invoer!M$6</f>
        <v>1</v>
      </c>
      <c r="BE99" s="22">
        <f>Invoer!N$6</f>
        <v>1</v>
      </c>
      <c r="BF99" s="22">
        <f>Invoer!O$6</f>
        <v>1</v>
      </c>
      <c r="BG99" s="22">
        <f>Invoer!P$6</f>
        <v>1</v>
      </c>
      <c r="BI99" s="8">
        <f>Invoer!B$5</f>
        <v>0.75</v>
      </c>
      <c r="BJ99" s="63">
        <f>G99*$F99*$BI99*Invoer!E$10</f>
        <v>0</v>
      </c>
      <c r="BK99" s="63">
        <f>H99*$F99*$BI99*Invoer!F$10</f>
        <v>0</v>
      </c>
      <c r="BL99" s="63">
        <f>I99*$F99*$BI99*Invoer!G$10</f>
        <v>0</v>
      </c>
      <c r="BM99" s="63">
        <f>J99*$F99*$BI99*Invoer!H$10</f>
        <v>0</v>
      </c>
      <c r="BN99" s="63">
        <f>K99*$F99*$BI99*Invoer!I$10</f>
        <v>0</v>
      </c>
      <c r="BO99" s="63">
        <f>L99*$F99*$BI99*Invoer!J$10</f>
        <v>0</v>
      </c>
      <c r="BP99" s="63">
        <f>M99*$F99*$BI99*Invoer!K$10</f>
        <v>0</v>
      </c>
      <c r="BQ99" s="63">
        <f>N99*$F99*$BI99*Invoer!L$10</f>
        <v>0</v>
      </c>
      <c r="BR99" s="63">
        <f>O99*$F99*$BI99*Invoer!M$10</f>
        <v>0</v>
      </c>
      <c r="BS99" s="63">
        <f>P99*$F99*$BI99*Invoer!N$10</f>
        <v>0</v>
      </c>
      <c r="BT99" s="63">
        <f>Q99*$F99*$BI99*Invoer!O$10</f>
        <v>0</v>
      </c>
      <c r="BU99" s="63">
        <f>R99*$F99*$BI99*Invoer!P$10</f>
        <v>0</v>
      </c>
      <c r="BW99" s="7">
        <f>((BJ99*AV99)*(T99*Invoer!E$7))+BJ99*(100%-AV99)*AI99</f>
        <v>0</v>
      </c>
      <c r="BX99" s="7">
        <f>((BK99*AW99)*(U99*Invoer!F$7))+BK99*(100%-AW99)*AJ99</f>
        <v>0</v>
      </c>
      <c r="BY99" s="7">
        <f>((BL99*AX99)*(V99*Invoer!G$7))+BL99*(100%-AX99)*AK99</f>
        <v>0</v>
      </c>
      <c r="BZ99" s="7">
        <f>((BM99*AY99)*(W99*Invoer!H$7))+BM99*(100%-AY99)*AL99</f>
        <v>0</v>
      </c>
      <c r="CA99" s="7">
        <f>((BN99*AZ99)*(X99*Invoer!I$7))+BN99*(100%-AZ99)*AM99</f>
        <v>0</v>
      </c>
      <c r="CB99" s="7">
        <f>((BO99*BA99)*(Y99*Invoer!J$7))+BO99*(100%-BA99)*AN99</f>
        <v>0</v>
      </c>
      <c r="CC99" s="7">
        <f>((BP99*BB99)*(Z99*Invoer!K$7))+BP99*(100%-BB99)*AO99</f>
        <v>0</v>
      </c>
      <c r="CD99" s="7">
        <f>((BQ99*BC99)*(AA99*Invoer!L$7))+BQ99*(100%-BC99)*AP99</f>
        <v>0</v>
      </c>
      <c r="CE99" s="7">
        <f>((BR99*BD99)*(AB99*Invoer!M$7))+BR99*(100%-BD99)*AQ99</f>
        <v>0</v>
      </c>
      <c r="CF99" s="7">
        <f>((BS99*BE99)*(AC99*Invoer!N$7))+BS99*(100%-BE99)*AR99</f>
        <v>0</v>
      </c>
      <c r="CG99" s="7">
        <f>((BT99*BF99)*(AD99*Invoer!O$7))+BT99*(100%-BF99)*AS99</f>
        <v>0</v>
      </c>
      <c r="CH99" s="7">
        <f>((BU99*BG99)*(AE99*Invoer!P$7))+BU99*(100%-BG99)*AT99</f>
        <v>0</v>
      </c>
      <c r="CJ99" s="145">
        <f t="shared" si="22"/>
        <v>0</v>
      </c>
      <c r="CK99" s="145">
        <f t="shared" si="23"/>
        <v>0</v>
      </c>
      <c r="CL99" s="145">
        <f t="shared" si="24"/>
        <v>0</v>
      </c>
      <c r="CM99" s="145">
        <f t="shared" si="25"/>
        <v>0</v>
      </c>
      <c r="CN99" s="145">
        <f t="shared" si="26"/>
        <v>0</v>
      </c>
      <c r="CO99" s="145">
        <f t="shared" si="27"/>
        <v>0</v>
      </c>
      <c r="CP99" s="145">
        <f t="shared" si="28"/>
        <v>0</v>
      </c>
      <c r="CQ99" s="145">
        <f t="shared" si="29"/>
        <v>0</v>
      </c>
      <c r="CR99" s="145">
        <f t="shared" si="30"/>
        <v>0</v>
      </c>
      <c r="CS99" s="145">
        <f t="shared" si="31"/>
        <v>0</v>
      </c>
      <c r="CT99" s="145">
        <f t="shared" si="32"/>
        <v>0</v>
      </c>
      <c r="CU99" s="145">
        <f t="shared" si="33"/>
        <v>0</v>
      </c>
    </row>
    <row r="100" spans="1:99">
      <c r="A100" s="241" t="s">
        <v>196</v>
      </c>
      <c r="B100" s="242" t="s">
        <v>197</v>
      </c>
      <c r="C100" s="243" t="s">
        <v>198</v>
      </c>
      <c r="D100" s="244" t="s">
        <v>199</v>
      </c>
      <c r="E100" s="148" t="s">
        <v>643</v>
      </c>
      <c r="F100" s="206">
        <v>98</v>
      </c>
      <c r="G100" s="207">
        <v>0</v>
      </c>
      <c r="H100" s="207">
        <v>0</v>
      </c>
      <c r="I100" s="207">
        <v>0.1</v>
      </c>
      <c r="J100" s="207">
        <v>0.2</v>
      </c>
      <c r="K100" s="207">
        <v>0.4</v>
      </c>
      <c r="L100" s="207">
        <v>0.6</v>
      </c>
      <c r="M100" s="207">
        <v>0.8</v>
      </c>
      <c r="N100" s="207">
        <v>1</v>
      </c>
      <c r="O100" s="207">
        <v>1.2</v>
      </c>
      <c r="P100" s="207">
        <v>1.4</v>
      </c>
      <c r="Q100" s="207">
        <v>1.5</v>
      </c>
      <c r="R100" s="207">
        <v>1.5</v>
      </c>
      <c r="S100" s="210"/>
      <c r="T100" s="209">
        <v>10.057740000000001</v>
      </c>
      <c r="U100" s="136">
        <f t="shared" si="36"/>
        <v>10.057740000000001</v>
      </c>
      <c r="V100" s="136">
        <f t="shared" si="36"/>
        <v>10.057740000000001</v>
      </c>
      <c r="W100" s="136">
        <f t="shared" si="36"/>
        <v>10.057740000000001</v>
      </c>
      <c r="X100" s="136">
        <f t="shared" si="36"/>
        <v>10.057740000000001</v>
      </c>
      <c r="Y100" s="136">
        <f t="shared" si="36"/>
        <v>10.057740000000001</v>
      </c>
      <c r="Z100" s="136">
        <f t="shared" si="36"/>
        <v>10.057740000000001</v>
      </c>
      <c r="AA100" s="136">
        <f t="shared" si="36"/>
        <v>10.057740000000001</v>
      </c>
      <c r="AB100" s="136">
        <f t="shared" si="36"/>
        <v>10.057740000000001</v>
      </c>
      <c r="AC100" s="136">
        <f t="shared" si="36"/>
        <v>10.057740000000001</v>
      </c>
      <c r="AD100" s="136">
        <f t="shared" si="36"/>
        <v>10.057740000000001</v>
      </c>
      <c r="AE100" s="136">
        <f t="shared" si="36"/>
        <v>10.057740000000001</v>
      </c>
      <c r="AF100" s="139"/>
      <c r="AG100" s="138">
        <v>4</v>
      </c>
      <c r="AI100" s="23">
        <f>T100*Invoer!E$8</f>
        <v>6.0346440000000001</v>
      </c>
      <c r="AJ100" s="23">
        <f>U100*Invoer!F$8</f>
        <v>6.0346440000000001</v>
      </c>
      <c r="AK100" s="23">
        <f>V100*Invoer!G$8</f>
        <v>6.0346440000000001</v>
      </c>
      <c r="AL100" s="23">
        <f>W100*Invoer!H$8</f>
        <v>6.0346440000000001</v>
      </c>
      <c r="AM100" s="23">
        <f>X100*Invoer!I$8</f>
        <v>6.0346440000000001</v>
      </c>
      <c r="AN100" s="23">
        <f>Y100*Invoer!J$8</f>
        <v>6.0346440000000001</v>
      </c>
      <c r="AO100" s="23">
        <f>Z100*Invoer!K$8</f>
        <v>6.0346440000000001</v>
      </c>
      <c r="AP100" s="23">
        <f>AA100*Invoer!L$8</f>
        <v>6.0346440000000001</v>
      </c>
      <c r="AQ100" s="23">
        <f>AB100*Invoer!M$8</f>
        <v>6.0346440000000001</v>
      </c>
      <c r="AR100" s="23">
        <f>AC100*Invoer!N$8</f>
        <v>6.0346440000000001</v>
      </c>
      <c r="AS100" s="23">
        <f>AD100*Invoer!O$8</f>
        <v>6.0346440000000001</v>
      </c>
      <c r="AT100" s="23">
        <f>AE100*Invoer!P$8</f>
        <v>6.0346440000000001</v>
      </c>
      <c r="AV100" s="22">
        <f>Invoer!E$6</f>
        <v>1</v>
      </c>
      <c r="AW100" s="22">
        <f>Invoer!F$6</f>
        <v>1</v>
      </c>
      <c r="AX100" s="22">
        <f>Invoer!G$6</f>
        <v>1</v>
      </c>
      <c r="AY100" s="22">
        <f>Invoer!H$6</f>
        <v>1</v>
      </c>
      <c r="AZ100" s="22">
        <f>Invoer!I$6</f>
        <v>1</v>
      </c>
      <c r="BA100" s="22">
        <f>Invoer!J$6</f>
        <v>1</v>
      </c>
      <c r="BB100" s="22">
        <f>Invoer!K$6</f>
        <v>1</v>
      </c>
      <c r="BC100" s="22">
        <f>Invoer!L$6</f>
        <v>1</v>
      </c>
      <c r="BD100" s="22">
        <f>Invoer!M$6</f>
        <v>1</v>
      </c>
      <c r="BE100" s="22">
        <f>Invoer!N$6</f>
        <v>1</v>
      </c>
      <c r="BF100" s="22">
        <f>Invoer!O$6</f>
        <v>1</v>
      </c>
      <c r="BG100" s="22">
        <f>Invoer!P$6</f>
        <v>1</v>
      </c>
      <c r="BI100" s="8">
        <f>Invoer!B$5</f>
        <v>0.75</v>
      </c>
      <c r="BJ100" s="63">
        <f>G100*$F100*$BI100*Invoer!E$10</f>
        <v>0</v>
      </c>
      <c r="BK100" s="63">
        <f>H100*$F100*$BI100*Invoer!F$10</f>
        <v>0</v>
      </c>
      <c r="BL100" s="63">
        <f>I100*$F100*$BI100*Invoer!G$10</f>
        <v>7.3500000000000005</v>
      </c>
      <c r="BM100" s="63">
        <f>J100*$F100*$BI100*Invoer!H$10</f>
        <v>14.700000000000001</v>
      </c>
      <c r="BN100" s="63">
        <f>K100*$F100*$BI100*Invoer!I$10</f>
        <v>29.400000000000002</v>
      </c>
      <c r="BO100" s="63">
        <f>L100*$F100*$BI100*Invoer!J$10</f>
        <v>44.099999999999994</v>
      </c>
      <c r="BP100" s="63">
        <f>M100*$F100*$BI100*Invoer!K$10</f>
        <v>58.800000000000004</v>
      </c>
      <c r="BQ100" s="63">
        <f>N100*$F100*$BI100*Invoer!L$10</f>
        <v>73.5</v>
      </c>
      <c r="BR100" s="63">
        <f>O100*$F100*$BI100*Invoer!M$10</f>
        <v>88.199999999999989</v>
      </c>
      <c r="BS100" s="63">
        <f>P100*$F100*$BI100*Invoer!N$10</f>
        <v>102.89999999999999</v>
      </c>
      <c r="BT100" s="63">
        <f>Q100*$F100*$BI100*Invoer!O$10</f>
        <v>110.25</v>
      </c>
      <c r="BU100" s="63">
        <f>R100*$F100*$BI100*Invoer!P$10</f>
        <v>110.25</v>
      </c>
      <c r="BW100" s="7">
        <f>((BJ100*AV100)*(T100*Invoer!E$7))+BJ100*(100%-AV100)*AI100</f>
        <v>0</v>
      </c>
      <c r="BX100" s="7">
        <f>((BK100*AW100)*(U100*Invoer!F$7))+BK100*(100%-AW100)*AJ100</f>
        <v>0</v>
      </c>
      <c r="BY100" s="7">
        <f>((BL100*AX100)*(V100*Invoer!G$7))+BL100*(100%-AX100)*AK100</f>
        <v>73.924389000000005</v>
      </c>
      <c r="BZ100" s="7">
        <f>((BM100*AY100)*(W100*Invoer!H$7))+BM100*(100%-AY100)*AL100</f>
        <v>147.84877800000001</v>
      </c>
      <c r="CA100" s="7">
        <f>((BN100*AZ100)*(X100*Invoer!I$7))+BN100*(100%-AZ100)*AM100</f>
        <v>295.69755600000002</v>
      </c>
      <c r="CB100" s="7">
        <f>((BO100*BA100)*(Y100*Invoer!J$7))+BO100*(100%-BA100)*AN100</f>
        <v>443.546334</v>
      </c>
      <c r="CC100" s="7">
        <f>((BP100*BB100)*(Z100*Invoer!K$7))+BP100*(100%-BB100)*AO100</f>
        <v>591.39511200000004</v>
      </c>
      <c r="CD100" s="7">
        <f>((BQ100*BC100)*(AA100*Invoer!L$7))+BQ100*(100%-BC100)*AP100</f>
        <v>739.24389000000008</v>
      </c>
      <c r="CE100" s="7">
        <f>((BR100*BD100)*(AB100*Invoer!M$7))+BR100*(100%-BD100)*AQ100</f>
        <v>887.092668</v>
      </c>
      <c r="CF100" s="7">
        <f>((BS100*BE100)*(AC100*Invoer!N$7))+BS100*(100%-BE100)*AR100</f>
        <v>1034.941446</v>
      </c>
      <c r="CG100" s="7">
        <f>((BT100*BF100)*(AD100*Invoer!O$7))+BT100*(100%-BF100)*AS100</f>
        <v>1108.8658350000001</v>
      </c>
      <c r="CH100" s="7">
        <f>((BU100*BG100)*(AE100*Invoer!P$7))+BU100*(100%-BG100)*AT100</f>
        <v>1108.8658350000001</v>
      </c>
      <c r="CI100" s="7"/>
      <c r="CJ100" s="145">
        <f t="shared" si="22"/>
        <v>0</v>
      </c>
      <c r="CK100" s="145">
        <f t="shared" si="23"/>
        <v>0</v>
      </c>
      <c r="CL100" s="145">
        <f t="shared" si="24"/>
        <v>1.8375000000000001</v>
      </c>
      <c r="CM100" s="145">
        <f t="shared" si="25"/>
        <v>3.6750000000000003</v>
      </c>
      <c r="CN100" s="145">
        <f t="shared" si="26"/>
        <v>7.3500000000000005</v>
      </c>
      <c r="CO100" s="145">
        <f t="shared" si="27"/>
        <v>11.024999999999999</v>
      </c>
      <c r="CP100" s="145">
        <f t="shared" si="28"/>
        <v>14.700000000000001</v>
      </c>
      <c r="CQ100" s="145">
        <f t="shared" si="29"/>
        <v>18.375</v>
      </c>
      <c r="CR100" s="145">
        <f t="shared" si="30"/>
        <v>22.049999999999997</v>
      </c>
      <c r="CS100" s="145">
        <f t="shared" si="31"/>
        <v>25.724999999999998</v>
      </c>
      <c r="CT100" s="145">
        <f t="shared" si="32"/>
        <v>27.5625</v>
      </c>
      <c r="CU100" s="145">
        <f t="shared" si="33"/>
        <v>27.5625</v>
      </c>
    </row>
    <row r="101" spans="1:99">
      <c r="A101" s="241" t="s">
        <v>200</v>
      </c>
      <c r="B101" s="242" t="s">
        <v>201</v>
      </c>
      <c r="C101" s="243" t="s">
        <v>198</v>
      </c>
      <c r="D101" s="244" t="s">
        <v>199</v>
      </c>
      <c r="E101" s="148" t="s">
        <v>643</v>
      </c>
      <c r="F101" s="206">
        <v>0</v>
      </c>
      <c r="G101" s="207">
        <v>0</v>
      </c>
      <c r="H101" s="207">
        <v>0</v>
      </c>
      <c r="I101" s="207">
        <v>0.1</v>
      </c>
      <c r="J101" s="207">
        <v>0.2</v>
      </c>
      <c r="K101" s="207">
        <v>0.4</v>
      </c>
      <c r="L101" s="207">
        <v>0.6</v>
      </c>
      <c r="M101" s="207">
        <v>0.8</v>
      </c>
      <c r="N101" s="207">
        <v>1</v>
      </c>
      <c r="O101" s="207">
        <v>1.2</v>
      </c>
      <c r="P101" s="207">
        <v>1.4</v>
      </c>
      <c r="Q101" s="207">
        <v>1.5</v>
      </c>
      <c r="R101" s="207">
        <v>1.5</v>
      </c>
      <c r="S101" s="210"/>
      <c r="T101" s="209">
        <v>10.057740000000001</v>
      </c>
      <c r="U101" s="136">
        <f t="shared" si="36"/>
        <v>10.057740000000001</v>
      </c>
      <c r="V101" s="136">
        <f t="shared" si="36"/>
        <v>10.057740000000001</v>
      </c>
      <c r="W101" s="136">
        <f t="shared" si="36"/>
        <v>10.057740000000001</v>
      </c>
      <c r="X101" s="136">
        <f t="shared" si="36"/>
        <v>10.057740000000001</v>
      </c>
      <c r="Y101" s="136">
        <f t="shared" si="36"/>
        <v>10.057740000000001</v>
      </c>
      <c r="Z101" s="136">
        <f t="shared" si="36"/>
        <v>10.057740000000001</v>
      </c>
      <c r="AA101" s="136">
        <f t="shared" si="36"/>
        <v>10.057740000000001</v>
      </c>
      <c r="AB101" s="136">
        <f t="shared" si="36"/>
        <v>10.057740000000001</v>
      </c>
      <c r="AC101" s="136">
        <f t="shared" si="36"/>
        <v>10.057740000000001</v>
      </c>
      <c r="AD101" s="136">
        <f t="shared" si="36"/>
        <v>10.057740000000001</v>
      </c>
      <c r="AE101" s="136">
        <f t="shared" si="36"/>
        <v>10.057740000000001</v>
      </c>
      <c r="AF101" s="139"/>
      <c r="AG101" s="138">
        <v>4</v>
      </c>
      <c r="AI101" s="23">
        <f>T101*Invoer!E$8</f>
        <v>6.0346440000000001</v>
      </c>
      <c r="AJ101" s="23">
        <f>U101*Invoer!F$8</f>
        <v>6.0346440000000001</v>
      </c>
      <c r="AK101" s="23">
        <f>V101*Invoer!G$8</f>
        <v>6.0346440000000001</v>
      </c>
      <c r="AL101" s="23">
        <f>W101*Invoer!H$8</f>
        <v>6.0346440000000001</v>
      </c>
      <c r="AM101" s="23">
        <f>X101*Invoer!I$8</f>
        <v>6.0346440000000001</v>
      </c>
      <c r="AN101" s="23">
        <f>Y101*Invoer!J$8</f>
        <v>6.0346440000000001</v>
      </c>
      <c r="AO101" s="23">
        <f>Z101*Invoer!K$8</f>
        <v>6.0346440000000001</v>
      </c>
      <c r="AP101" s="23">
        <f>AA101*Invoer!L$8</f>
        <v>6.0346440000000001</v>
      </c>
      <c r="AQ101" s="23">
        <f>AB101*Invoer!M$8</f>
        <v>6.0346440000000001</v>
      </c>
      <c r="AR101" s="23">
        <f>AC101*Invoer!N$8</f>
        <v>6.0346440000000001</v>
      </c>
      <c r="AS101" s="23">
        <f>AD101*Invoer!O$8</f>
        <v>6.0346440000000001</v>
      </c>
      <c r="AT101" s="23">
        <f>AE101*Invoer!P$8</f>
        <v>6.0346440000000001</v>
      </c>
      <c r="AV101" s="22">
        <f>Invoer!E$6</f>
        <v>1</v>
      </c>
      <c r="AW101" s="22">
        <f>Invoer!F$6</f>
        <v>1</v>
      </c>
      <c r="AX101" s="22">
        <f>Invoer!G$6</f>
        <v>1</v>
      </c>
      <c r="AY101" s="22">
        <f>Invoer!H$6</f>
        <v>1</v>
      </c>
      <c r="AZ101" s="22">
        <f>Invoer!I$6</f>
        <v>1</v>
      </c>
      <c r="BA101" s="22">
        <f>Invoer!J$6</f>
        <v>1</v>
      </c>
      <c r="BB101" s="22">
        <f>Invoer!K$6</f>
        <v>1</v>
      </c>
      <c r="BC101" s="22">
        <f>Invoer!L$6</f>
        <v>1</v>
      </c>
      <c r="BD101" s="22">
        <f>Invoer!M$6</f>
        <v>1</v>
      </c>
      <c r="BE101" s="22">
        <f>Invoer!N$6</f>
        <v>1</v>
      </c>
      <c r="BF101" s="22">
        <f>Invoer!O$6</f>
        <v>1</v>
      </c>
      <c r="BG101" s="22">
        <f>Invoer!P$6</f>
        <v>1</v>
      </c>
      <c r="BI101" s="8">
        <f>Invoer!B$5</f>
        <v>0.75</v>
      </c>
      <c r="BJ101" s="63">
        <f>G101*$F101*$BI101*Invoer!E$10</f>
        <v>0</v>
      </c>
      <c r="BK101" s="63">
        <f>H101*$F101*$BI101*Invoer!F$10</f>
        <v>0</v>
      </c>
      <c r="BL101" s="63">
        <f>I101*$F101*$BI101*Invoer!G$10</f>
        <v>0</v>
      </c>
      <c r="BM101" s="63">
        <f>J101*$F101*$BI101*Invoer!H$10</f>
        <v>0</v>
      </c>
      <c r="BN101" s="63">
        <f>K101*$F101*$BI101*Invoer!I$10</f>
        <v>0</v>
      </c>
      <c r="BO101" s="63">
        <f>L101*$F101*$BI101*Invoer!J$10</f>
        <v>0</v>
      </c>
      <c r="BP101" s="63">
        <f>M101*$F101*$BI101*Invoer!K$10</f>
        <v>0</v>
      </c>
      <c r="BQ101" s="63">
        <f>N101*$F101*$BI101*Invoer!L$10</f>
        <v>0</v>
      </c>
      <c r="BR101" s="63">
        <f>O101*$F101*$BI101*Invoer!M$10</f>
        <v>0</v>
      </c>
      <c r="BS101" s="63">
        <f>P101*$F101*$BI101*Invoer!N$10</f>
        <v>0</v>
      </c>
      <c r="BT101" s="63">
        <f>Q101*$F101*$BI101*Invoer!O$10</f>
        <v>0</v>
      </c>
      <c r="BU101" s="63">
        <f>R101*$F101*$BI101*Invoer!P$10</f>
        <v>0</v>
      </c>
      <c r="BW101" s="7">
        <f>((BJ101*AV101)*(T101*Invoer!E$7))+BJ101*(100%-AV101)*AI101</f>
        <v>0</v>
      </c>
      <c r="BX101" s="7">
        <f>((BK101*AW101)*(U101*Invoer!F$7))+BK101*(100%-AW101)*AJ101</f>
        <v>0</v>
      </c>
      <c r="BY101" s="7">
        <f>((BL101*AX101)*(V101*Invoer!G$7))+BL101*(100%-AX101)*AK101</f>
        <v>0</v>
      </c>
      <c r="BZ101" s="7">
        <f>((BM101*AY101)*(W101*Invoer!H$7))+BM101*(100%-AY101)*AL101</f>
        <v>0</v>
      </c>
      <c r="CA101" s="7">
        <f>((BN101*AZ101)*(X101*Invoer!I$7))+BN101*(100%-AZ101)*AM101</f>
        <v>0</v>
      </c>
      <c r="CB101" s="7">
        <f>((BO101*BA101)*(Y101*Invoer!J$7))+BO101*(100%-BA101)*AN101</f>
        <v>0</v>
      </c>
      <c r="CC101" s="7">
        <f>((BP101*BB101)*(Z101*Invoer!K$7))+BP101*(100%-BB101)*AO101</f>
        <v>0</v>
      </c>
      <c r="CD101" s="7">
        <f>((BQ101*BC101)*(AA101*Invoer!L$7))+BQ101*(100%-BC101)*AP101</f>
        <v>0</v>
      </c>
      <c r="CE101" s="7">
        <f>((BR101*BD101)*(AB101*Invoer!M$7))+BR101*(100%-BD101)*AQ101</f>
        <v>0</v>
      </c>
      <c r="CF101" s="7">
        <f>((BS101*BE101)*(AC101*Invoer!N$7))+BS101*(100%-BE101)*AR101</f>
        <v>0</v>
      </c>
      <c r="CG101" s="7">
        <f>((BT101*BF101)*(AD101*Invoer!O$7))+BT101*(100%-BF101)*AS101</f>
        <v>0</v>
      </c>
      <c r="CH101" s="7">
        <f>((BU101*BG101)*(AE101*Invoer!P$7))+BU101*(100%-BG101)*AT101</f>
        <v>0</v>
      </c>
      <c r="CI101" s="7"/>
      <c r="CJ101" s="145">
        <f t="shared" si="22"/>
        <v>0</v>
      </c>
      <c r="CK101" s="145">
        <f t="shared" si="23"/>
        <v>0</v>
      </c>
      <c r="CL101" s="145">
        <f t="shared" si="24"/>
        <v>0</v>
      </c>
      <c r="CM101" s="145">
        <f t="shared" si="25"/>
        <v>0</v>
      </c>
      <c r="CN101" s="145">
        <f t="shared" si="26"/>
        <v>0</v>
      </c>
      <c r="CO101" s="145">
        <f t="shared" si="27"/>
        <v>0</v>
      </c>
      <c r="CP101" s="145">
        <f t="shared" si="28"/>
        <v>0</v>
      </c>
      <c r="CQ101" s="145">
        <f t="shared" si="29"/>
        <v>0</v>
      </c>
      <c r="CR101" s="145">
        <f t="shared" si="30"/>
        <v>0</v>
      </c>
      <c r="CS101" s="145">
        <f t="shared" si="31"/>
        <v>0</v>
      </c>
      <c r="CT101" s="145">
        <f t="shared" si="32"/>
        <v>0</v>
      </c>
      <c r="CU101" s="145">
        <f t="shared" si="33"/>
        <v>0</v>
      </c>
    </row>
    <row r="102" spans="1:99">
      <c r="A102" s="241" t="s">
        <v>202</v>
      </c>
      <c r="B102" s="262"/>
      <c r="C102" s="246" t="s">
        <v>203</v>
      </c>
      <c r="D102" s="244" t="s">
        <v>204</v>
      </c>
      <c r="E102" s="148" t="s">
        <v>643</v>
      </c>
      <c r="F102" s="206">
        <v>0</v>
      </c>
      <c r="G102" s="207">
        <v>0</v>
      </c>
      <c r="H102" s="207">
        <v>0</v>
      </c>
      <c r="I102" s="207">
        <v>2</v>
      </c>
      <c r="J102" s="207">
        <v>3</v>
      </c>
      <c r="K102" s="207">
        <v>4</v>
      </c>
      <c r="L102" s="207">
        <v>5</v>
      </c>
      <c r="M102" s="207">
        <v>6</v>
      </c>
      <c r="N102" s="207">
        <v>7</v>
      </c>
      <c r="O102" s="207">
        <v>8</v>
      </c>
      <c r="P102" s="207">
        <v>8</v>
      </c>
      <c r="Q102" s="207">
        <v>8</v>
      </c>
      <c r="R102" s="207">
        <v>8</v>
      </c>
      <c r="S102" s="210"/>
      <c r="T102" s="209">
        <v>10</v>
      </c>
      <c r="U102" s="136">
        <f t="shared" si="36"/>
        <v>10</v>
      </c>
      <c r="V102" s="136">
        <f t="shared" si="36"/>
        <v>10</v>
      </c>
      <c r="W102" s="136">
        <f t="shared" si="36"/>
        <v>10</v>
      </c>
      <c r="X102" s="136">
        <f t="shared" si="36"/>
        <v>10</v>
      </c>
      <c r="Y102" s="136">
        <f t="shared" si="36"/>
        <v>10</v>
      </c>
      <c r="Z102" s="136">
        <f t="shared" si="36"/>
        <v>10</v>
      </c>
      <c r="AA102" s="136">
        <f t="shared" si="36"/>
        <v>10</v>
      </c>
      <c r="AB102" s="136">
        <f t="shared" si="36"/>
        <v>10</v>
      </c>
      <c r="AC102" s="136">
        <f t="shared" si="36"/>
        <v>10</v>
      </c>
      <c r="AD102" s="136">
        <f t="shared" si="36"/>
        <v>10</v>
      </c>
      <c r="AE102" s="136">
        <f t="shared" si="36"/>
        <v>10</v>
      </c>
      <c r="AF102" s="139"/>
      <c r="AG102" s="138">
        <v>4</v>
      </c>
      <c r="AI102" s="23">
        <f>T102*Invoer!E$8</f>
        <v>6</v>
      </c>
      <c r="AJ102" s="23">
        <f>U102*Invoer!F$8</f>
        <v>6</v>
      </c>
      <c r="AK102" s="23">
        <f>V102*Invoer!G$8</f>
        <v>6</v>
      </c>
      <c r="AL102" s="23">
        <f>W102*Invoer!H$8</f>
        <v>6</v>
      </c>
      <c r="AM102" s="23">
        <f>X102*Invoer!I$8</f>
        <v>6</v>
      </c>
      <c r="AN102" s="23">
        <f>Y102*Invoer!J$8</f>
        <v>6</v>
      </c>
      <c r="AO102" s="23">
        <f>Z102*Invoer!K$8</f>
        <v>6</v>
      </c>
      <c r="AP102" s="23">
        <f>AA102*Invoer!L$8</f>
        <v>6</v>
      </c>
      <c r="AQ102" s="23">
        <f>AB102*Invoer!M$8</f>
        <v>6</v>
      </c>
      <c r="AR102" s="23">
        <f>AC102*Invoer!N$8</f>
        <v>6</v>
      </c>
      <c r="AS102" s="23">
        <f>AD102*Invoer!O$8</f>
        <v>6</v>
      </c>
      <c r="AT102" s="23">
        <f>AE102*Invoer!P$8</f>
        <v>6</v>
      </c>
      <c r="AV102" s="22">
        <f>Invoer!E$6</f>
        <v>1</v>
      </c>
      <c r="AW102" s="22">
        <f>Invoer!F$6</f>
        <v>1</v>
      </c>
      <c r="AX102" s="22">
        <f>Invoer!G$6</f>
        <v>1</v>
      </c>
      <c r="AY102" s="22">
        <f>Invoer!H$6</f>
        <v>1</v>
      </c>
      <c r="AZ102" s="22">
        <f>Invoer!I$6</f>
        <v>1</v>
      </c>
      <c r="BA102" s="22">
        <f>Invoer!J$6</f>
        <v>1</v>
      </c>
      <c r="BB102" s="22">
        <f>Invoer!K$6</f>
        <v>1</v>
      </c>
      <c r="BC102" s="22">
        <f>Invoer!L$6</f>
        <v>1</v>
      </c>
      <c r="BD102" s="22">
        <f>Invoer!M$6</f>
        <v>1</v>
      </c>
      <c r="BE102" s="22">
        <f>Invoer!N$6</f>
        <v>1</v>
      </c>
      <c r="BF102" s="22">
        <f>Invoer!O$6</f>
        <v>1</v>
      </c>
      <c r="BG102" s="22">
        <f>Invoer!P$6</f>
        <v>1</v>
      </c>
      <c r="BI102" s="8">
        <f>Invoer!B$5</f>
        <v>0.75</v>
      </c>
      <c r="BJ102" s="63">
        <f>G102*$F102*$BI102*Invoer!E$10</f>
        <v>0</v>
      </c>
      <c r="BK102" s="63">
        <f>H102*$F102*$BI102*Invoer!F$10</f>
        <v>0</v>
      </c>
      <c r="BL102" s="63">
        <f>I102*$F102*$BI102*Invoer!G$10</f>
        <v>0</v>
      </c>
      <c r="BM102" s="63">
        <f>J102*$F102*$BI102*Invoer!H$10</f>
        <v>0</v>
      </c>
      <c r="BN102" s="63">
        <f>K102*$F102*$BI102*Invoer!I$10</f>
        <v>0</v>
      </c>
      <c r="BO102" s="63">
        <f>L102*$F102*$BI102*Invoer!J$10</f>
        <v>0</v>
      </c>
      <c r="BP102" s="63">
        <f>M102*$F102*$BI102*Invoer!K$10</f>
        <v>0</v>
      </c>
      <c r="BQ102" s="63">
        <f>N102*$F102*$BI102*Invoer!L$10</f>
        <v>0</v>
      </c>
      <c r="BR102" s="63">
        <f>O102*$F102*$BI102*Invoer!M$10</f>
        <v>0</v>
      </c>
      <c r="BS102" s="63">
        <f>P102*$F102*$BI102*Invoer!N$10</f>
        <v>0</v>
      </c>
      <c r="BT102" s="63">
        <f>Q102*$F102*$BI102*Invoer!O$10</f>
        <v>0</v>
      </c>
      <c r="BU102" s="63">
        <f>R102*$F102*$BI102*Invoer!P$10</f>
        <v>0</v>
      </c>
      <c r="BW102" s="7">
        <f>((BJ102*AV102)*(T102*Invoer!E$7))+BJ102*(100%-AV102)*AI102</f>
        <v>0</v>
      </c>
      <c r="BX102" s="7">
        <f>((BK102*AW102)*(U102*Invoer!F$7))+BK102*(100%-AW102)*AJ102</f>
        <v>0</v>
      </c>
      <c r="BY102" s="7">
        <f>((BL102*AX102)*(V102*Invoer!G$7))+BL102*(100%-AX102)*AK102</f>
        <v>0</v>
      </c>
      <c r="BZ102" s="7">
        <f>((BM102*AY102)*(W102*Invoer!H$7))+BM102*(100%-AY102)*AL102</f>
        <v>0</v>
      </c>
      <c r="CA102" s="7">
        <f>((BN102*AZ102)*(X102*Invoer!I$7))+BN102*(100%-AZ102)*AM102</f>
        <v>0</v>
      </c>
      <c r="CB102" s="7">
        <f>((BO102*BA102)*(Y102*Invoer!J$7))+BO102*(100%-BA102)*AN102</f>
        <v>0</v>
      </c>
      <c r="CC102" s="7">
        <f>((BP102*BB102)*(Z102*Invoer!K$7))+BP102*(100%-BB102)*AO102</f>
        <v>0</v>
      </c>
      <c r="CD102" s="7">
        <f>((BQ102*BC102)*(AA102*Invoer!L$7))+BQ102*(100%-BC102)*AP102</f>
        <v>0</v>
      </c>
      <c r="CE102" s="7">
        <f>((BR102*BD102)*(AB102*Invoer!M$7))+BR102*(100%-BD102)*AQ102</f>
        <v>0</v>
      </c>
      <c r="CF102" s="7">
        <f>((BS102*BE102)*(AC102*Invoer!N$7))+BS102*(100%-BE102)*AR102</f>
        <v>0</v>
      </c>
      <c r="CG102" s="7">
        <f>((BT102*BF102)*(AD102*Invoer!O$7))+BT102*(100%-BF102)*AS102</f>
        <v>0</v>
      </c>
      <c r="CH102" s="7">
        <f>((BU102*BG102)*(AE102*Invoer!P$7))+BU102*(100%-BG102)*AT102</f>
        <v>0</v>
      </c>
      <c r="CI102" s="7"/>
      <c r="CJ102" s="145">
        <f t="shared" ref="CJ102:CJ133" si="37">BJ102/$AG102</f>
        <v>0</v>
      </c>
      <c r="CK102" s="145">
        <f t="shared" ref="CK102:CK133" si="38">BK102/$AG102</f>
        <v>0</v>
      </c>
      <c r="CL102" s="145">
        <f t="shared" si="24"/>
        <v>0</v>
      </c>
      <c r="CM102" s="145">
        <f t="shared" si="25"/>
        <v>0</v>
      </c>
      <c r="CN102" s="145">
        <f t="shared" si="26"/>
        <v>0</v>
      </c>
      <c r="CO102" s="145">
        <f t="shared" si="27"/>
        <v>0</v>
      </c>
      <c r="CP102" s="145">
        <f t="shared" si="28"/>
        <v>0</v>
      </c>
      <c r="CQ102" s="145">
        <f t="shared" si="29"/>
        <v>0</v>
      </c>
      <c r="CR102" s="145">
        <f t="shared" si="30"/>
        <v>0</v>
      </c>
      <c r="CS102" s="145">
        <f t="shared" si="31"/>
        <v>0</v>
      </c>
      <c r="CT102" s="145">
        <f t="shared" si="32"/>
        <v>0</v>
      </c>
      <c r="CU102" s="145">
        <f t="shared" si="33"/>
        <v>0</v>
      </c>
    </row>
    <row r="103" spans="1:99">
      <c r="A103" s="241" t="s">
        <v>205</v>
      </c>
      <c r="B103" s="242"/>
      <c r="C103" s="243" t="s">
        <v>206</v>
      </c>
      <c r="D103" s="244" t="s">
        <v>173</v>
      </c>
      <c r="E103" s="148" t="s">
        <v>643</v>
      </c>
      <c r="F103" s="206">
        <v>0</v>
      </c>
      <c r="G103" s="207">
        <v>0</v>
      </c>
      <c r="H103" s="207">
        <v>0</v>
      </c>
      <c r="I103" s="207">
        <v>0</v>
      </c>
      <c r="J103" s="207">
        <v>0</v>
      </c>
      <c r="K103" s="207">
        <v>0</v>
      </c>
      <c r="L103" s="207">
        <v>0</v>
      </c>
      <c r="M103" s="207">
        <v>0</v>
      </c>
      <c r="N103" s="207">
        <v>0</v>
      </c>
      <c r="O103" s="207">
        <v>0</v>
      </c>
      <c r="P103" s="207">
        <v>0</v>
      </c>
      <c r="Q103" s="207">
        <v>0</v>
      </c>
      <c r="R103" s="207">
        <v>0</v>
      </c>
      <c r="S103" s="210"/>
      <c r="T103" s="209">
        <v>0</v>
      </c>
      <c r="U103" s="136">
        <f t="shared" si="36"/>
        <v>0</v>
      </c>
      <c r="V103" s="136">
        <f t="shared" si="36"/>
        <v>0</v>
      </c>
      <c r="W103" s="136">
        <f t="shared" si="36"/>
        <v>0</v>
      </c>
      <c r="X103" s="136">
        <f t="shared" si="36"/>
        <v>0</v>
      </c>
      <c r="Y103" s="136">
        <f t="shared" si="36"/>
        <v>0</v>
      </c>
      <c r="Z103" s="136">
        <f t="shared" si="36"/>
        <v>0</v>
      </c>
      <c r="AA103" s="136">
        <f t="shared" si="36"/>
        <v>0</v>
      </c>
      <c r="AB103" s="136">
        <f t="shared" si="36"/>
        <v>0</v>
      </c>
      <c r="AC103" s="136">
        <f t="shared" si="36"/>
        <v>0</v>
      </c>
      <c r="AD103" s="136">
        <f t="shared" si="36"/>
        <v>0</v>
      </c>
      <c r="AE103" s="136">
        <f t="shared" si="36"/>
        <v>0</v>
      </c>
      <c r="AF103" s="139"/>
      <c r="AG103" s="138">
        <v>4</v>
      </c>
      <c r="AI103" s="23">
        <f>T103*Invoer!E$8</f>
        <v>0</v>
      </c>
      <c r="AJ103" s="23">
        <f>U103*Invoer!F$8</f>
        <v>0</v>
      </c>
      <c r="AK103" s="23">
        <f>V103*Invoer!G$8</f>
        <v>0</v>
      </c>
      <c r="AL103" s="23">
        <f>W103*Invoer!H$8</f>
        <v>0</v>
      </c>
      <c r="AM103" s="23">
        <f>X103*Invoer!I$8</f>
        <v>0</v>
      </c>
      <c r="AN103" s="23">
        <f>Y103*Invoer!J$8</f>
        <v>0</v>
      </c>
      <c r="AO103" s="23">
        <f>Z103*Invoer!K$8</f>
        <v>0</v>
      </c>
      <c r="AP103" s="23">
        <f>AA103*Invoer!L$8</f>
        <v>0</v>
      </c>
      <c r="AQ103" s="23">
        <f>AB103*Invoer!M$8</f>
        <v>0</v>
      </c>
      <c r="AR103" s="23">
        <f>AC103*Invoer!N$8</f>
        <v>0</v>
      </c>
      <c r="AS103" s="23">
        <f>AD103*Invoer!O$8</f>
        <v>0</v>
      </c>
      <c r="AT103" s="23">
        <f>AE103*Invoer!P$8</f>
        <v>0</v>
      </c>
      <c r="AV103" s="22">
        <f>Invoer!E$6</f>
        <v>1</v>
      </c>
      <c r="AW103" s="22">
        <f>Invoer!F$6</f>
        <v>1</v>
      </c>
      <c r="AX103" s="22">
        <f>Invoer!G$6</f>
        <v>1</v>
      </c>
      <c r="AY103" s="22">
        <f>Invoer!H$6</f>
        <v>1</v>
      </c>
      <c r="AZ103" s="22">
        <f>Invoer!I$6</f>
        <v>1</v>
      </c>
      <c r="BA103" s="22">
        <f>Invoer!J$6</f>
        <v>1</v>
      </c>
      <c r="BB103" s="22">
        <f>Invoer!K$6</f>
        <v>1</v>
      </c>
      <c r="BC103" s="22">
        <f>Invoer!L$6</f>
        <v>1</v>
      </c>
      <c r="BD103" s="22">
        <f>Invoer!M$6</f>
        <v>1</v>
      </c>
      <c r="BE103" s="22">
        <f>Invoer!N$6</f>
        <v>1</v>
      </c>
      <c r="BF103" s="22">
        <f>Invoer!O$6</f>
        <v>1</v>
      </c>
      <c r="BG103" s="22">
        <f>Invoer!P$6</f>
        <v>1</v>
      </c>
      <c r="BI103" s="8">
        <f>Invoer!B$5</f>
        <v>0.75</v>
      </c>
      <c r="BJ103" s="63">
        <f>G103*$F103*$BI103*Invoer!E$10</f>
        <v>0</v>
      </c>
      <c r="BK103" s="63">
        <f>H103*$F103*$BI103*Invoer!F$10</f>
        <v>0</v>
      </c>
      <c r="BL103" s="63">
        <f>I103*$F103*$BI103*Invoer!G$10</f>
        <v>0</v>
      </c>
      <c r="BM103" s="63">
        <f>J103*$F103*$BI103*Invoer!H$10</f>
        <v>0</v>
      </c>
      <c r="BN103" s="63">
        <f>K103*$F103*$BI103*Invoer!I$10</f>
        <v>0</v>
      </c>
      <c r="BO103" s="63">
        <f>L103*$F103*$BI103*Invoer!J$10</f>
        <v>0</v>
      </c>
      <c r="BP103" s="63">
        <f>M103*$F103*$BI103*Invoer!K$10</f>
        <v>0</v>
      </c>
      <c r="BQ103" s="63">
        <f>N103*$F103*$BI103*Invoer!L$10</f>
        <v>0</v>
      </c>
      <c r="BR103" s="63">
        <f>O103*$F103*$BI103*Invoer!M$10</f>
        <v>0</v>
      </c>
      <c r="BS103" s="63">
        <f>P103*$F103*$BI103*Invoer!N$10</f>
        <v>0</v>
      </c>
      <c r="BT103" s="63">
        <f>Q103*$F103*$BI103*Invoer!O$10</f>
        <v>0</v>
      </c>
      <c r="BU103" s="63">
        <f>R103*$F103*$BI103*Invoer!P$10</f>
        <v>0</v>
      </c>
      <c r="BW103" s="7">
        <f>((BJ103*AV103)*(T103*Invoer!E$7))+BJ103*(100%-AV103)*AI103</f>
        <v>0</v>
      </c>
      <c r="BX103" s="7">
        <f>((BK103*AW103)*(U103*Invoer!F$7))+BK103*(100%-AW103)*AJ103</f>
        <v>0</v>
      </c>
      <c r="BY103" s="7">
        <f>((BL103*AX103)*(V103*Invoer!G$7))+BL103*(100%-AX103)*AK103</f>
        <v>0</v>
      </c>
      <c r="BZ103" s="7">
        <f>((BM103*AY103)*(W103*Invoer!H$7))+BM103*(100%-AY103)*AL103</f>
        <v>0</v>
      </c>
      <c r="CA103" s="7">
        <f>((BN103*AZ103)*(X103*Invoer!I$7))+BN103*(100%-AZ103)*AM103</f>
        <v>0</v>
      </c>
      <c r="CB103" s="7">
        <f>((BO103*BA103)*(Y103*Invoer!J$7))+BO103*(100%-BA103)*AN103</f>
        <v>0</v>
      </c>
      <c r="CC103" s="7">
        <f>((BP103*BB103)*(Z103*Invoer!K$7))+BP103*(100%-BB103)*AO103</f>
        <v>0</v>
      </c>
      <c r="CD103" s="7">
        <f>((BQ103*BC103)*(AA103*Invoer!L$7))+BQ103*(100%-BC103)*AP103</f>
        <v>0</v>
      </c>
      <c r="CE103" s="7">
        <f>((BR103*BD103)*(AB103*Invoer!M$7))+BR103*(100%-BD103)*AQ103</f>
        <v>0</v>
      </c>
      <c r="CF103" s="7">
        <f>((BS103*BE103)*(AC103*Invoer!N$7))+BS103*(100%-BE103)*AR103</f>
        <v>0</v>
      </c>
      <c r="CG103" s="7">
        <f>((BT103*BF103)*(AD103*Invoer!O$7))+BT103*(100%-BF103)*AS103</f>
        <v>0</v>
      </c>
      <c r="CH103" s="7">
        <f>((BU103*BG103)*(AE103*Invoer!P$7))+BU103*(100%-BG103)*AT103</f>
        <v>0</v>
      </c>
      <c r="CI103" s="7"/>
      <c r="CJ103" s="145">
        <f t="shared" si="37"/>
        <v>0</v>
      </c>
      <c r="CK103" s="145">
        <f t="shared" si="38"/>
        <v>0</v>
      </c>
      <c r="CL103" s="145">
        <f t="shared" si="24"/>
        <v>0</v>
      </c>
      <c r="CM103" s="145">
        <f t="shared" si="25"/>
        <v>0</v>
      </c>
      <c r="CN103" s="145">
        <f t="shared" si="26"/>
        <v>0</v>
      </c>
      <c r="CO103" s="145">
        <f t="shared" si="27"/>
        <v>0</v>
      </c>
      <c r="CP103" s="145">
        <f t="shared" si="28"/>
        <v>0</v>
      </c>
      <c r="CQ103" s="145">
        <f t="shared" si="29"/>
        <v>0</v>
      </c>
      <c r="CR103" s="145">
        <f t="shared" si="30"/>
        <v>0</v>
      </c>
      <c r="CS103" s="145">
        <f t="shared" si="31"/>
        <v>0</v>
      </c>
      <c r="CT103" s="145">
        <f t="shared" si="32"/>
        <v>0</v>
      </c>
      <c r="CU103" s="145">
        <f t="shared" si="33"/>
        <v>0</v>
      </c>
    </row>
    <row r="104" spans="1:99">
      <c r="A104" s="241" t="s">
        <v>207</v>
      </c>
      <c r="B104" s="242" t="s">
        <v>208</v>
      </c>
      <c r="C104" s="246" t="s">
        <v>209</v>
      </c>
      <c r="D104" s="244" t="s">
        <v>160</v>
      </c>
      <c r="E104" s="148" t="s">
        <v>643</v>
      </c>
      <c r="F104" s="206">
        <v>0</v>
      </c>
      <c r="G104" s="207">
        <v>0</v>
      </c>
      <c r="H104" s="207">
        <v>0</v>
      </c>
      <c r="I104" s="207">
        <v>0</v>
      </c>
      <c r="J104" s="207">
        <v>0</v>
      </c>
      <c r="K104" s="207">
        <v>0</v>
      </c>
      <c r="L104" s="207">
        <v>0</v>
      </c>
      <c r="M104" s="207">
        <v>0</v>
      </c>
      <c r="N104" s="207">
        <v>0</v>
      </c>
      <c r="O104" s="207">
        <v>0</v>
      </c>
      <c r="P104" s="207">
        <v>0</v>
      </c>
      <c r="Q104" s="207">
        <v>0</v>
      </c>
      <c r="R104" s="207">
        <v>0</v>
      </c>
      <c r="S104" s="210"/>
      <c r="T104" s="209">
        <v>0</v>
      </c>
      <c r="U104" s="136">
        <f t="shared" si="36"/>
        <v>0</v>
      </c>
      <c r="V104" s="136">
        <f t="shared" si="36"/>
        <v>0</v>
      </c>
      <c r="W104" s="136">
        <f t="shared" si="36"/>
        <v>0</v>
      </c>
      <c r="X104" s="136">
        <f t="shared" si="36"/>
        <v>0</v>
      </c>
      <c r="Y104" s="136">
        <f t="shared" si="36"/>
        <v>0</v>
      </c>
      <c r="Z104" s="136">
        <f t="shared" si="36"/>
        <v>0</v>
      </c>
      <c r="AA104" s="136">
        <f t="shared" si="36"/>
        <v>0</v>
      </c>
      <c r="AB104" s="136">
        <f t="shared" si="36"/>
        <v>0</v>
      </c>
      <c r="AC104" s="136">
        <f t="shared" si="36"/>
        <v>0</v>
      </c>
      <c r="AD104" s="136">
        <f t="shared" si="36"/>
        <v>0</v>
      </c>
      <c r="AE104" s="136">
        <f t="shared" si="36"/>
        <v>0</v>
      </c>
      <c r="AF104" s="139"/>
      <c r="AG104" s="138">
        <v>4</v>
      </c>
      <c r="AI104" s="23">
        <f>T104*Invoer!E$8</f>
        <v>0</v>
      </c>
      <c r="AJ104" s="23">
        <f>U104*Invoer!F$8</f>
        <v>0</v>
      </c>
      <c r="AK104" s="23">
        <f>V104*Invoer!G$8</f>
        <v>0</v>
      </c>
      <c r="AL104" s="23">
        <f>W104*Invoer!H$8</f>
        <v>0</v>
      </c>
      <c r="AM104" s="23">
        <f>X104*Invoer!I$8</f>
        <v>0</v>
      </c>
      <c r="AN104" s="23">
        <f>Y104*Invoer!J$8</f>
        <v>0</v>
      </c>
      <c r="AO104" s="23">
        <f>Z104*Invoer!K$8</f>
        <v>0</v>
      </c>
      <c r="AP104" s="23">
        <f>AA104*Invoer!L$8</f>
        <v>0</v>
      </c>
      <c r="AQ104" s="23">
        <f>AB104*Invoer!M$8</f>
        <v>0</v>
      </c>
      <c r="AR104" s="23">
        <f>AC104*Invoer!N$8</f>
        <v>0</v>
      </c>
      <c r="AS104" s="23">
        <f>AD104*Invoer!O$8</f>
        <v>0</v>
      </c>
      <c r="AT104" s="23">
        <f>AE104*Invoer!P$8</f>
        <v>0</v>
      </c>
      <c r="AV104" s="22">
        <f>Invoer!E$6</f>
        <v>1</v>
      </c>
      <c r="AW104" s="22">
        <f>Invoer!F$6</f>
        <v>1</v>
      </c>
      <c r="AX104" s="22">
        <f>Invoer!G$6</f>
        <v>1</v>
      </c>
      <c r="AY104" s="22">
        <f>Invoer!H$6</f>
        <v>1</v>
      </c>
      <c r="AZ104" s="22">
        <f>Invoer!I$6</f>
        <v>1</v>
      </c>
      <c r="BA104" s="22">
        <f>Invoer!J$6</f>
        <v>1</v>
      </c>
      <c r="BB104" s="22">
        <f>Invoer!K$6</f>
        <v>1</v>
      </c>
      <c r="BC104" s="22">
        <f>Invoer!L$6</f>
        <v>1</v>
      </c>
      <c r="BD104" s="22">
        <f>Invoer!M$6</f>
        <v>1</v>
      </c>
      <c r="BE104" s="22">
        <f>Invoer!N$6</f>
        <v>1</v>
      </c>
      <c r="BF104" s="22">
        <f>Invoer!O$6</f>
        <v>1</v>
      </c>
      <c r="BG104" s="22">
        <f>Invoer!P$6</f>
        <v>1</v>
      </c>
      <c r="BI104" s="8">
        <f>Invoer!B$5</f>
        <v>0.75</v>
      </c>
      <c r="BJ104" s="63">
        <f>G104*$F104*$BI104*Invoer!E$10</f>
        <v>0</v>
      </c>
      <c r="BK104" s="63">
        <f>H104*$F104*$BI104*Invoer!F$10</f>
        <v>0</v>
      </c>
      <c r="BL104" s="63">
        <f>I104*$F104*$BI104*Invoer!G$10</f>
        <v>0</v>
      </c>
      <c r="BM104" s="63">
        <f>J104*$F104*$BI104*Invoer!H$10</f>
        <v>0</v>
      </c>
      <c r="BN104" s="63">
        <f>K104*$F104*$BI104*Invoer!I$10</f>
        <v>0</v>
      </c>
      <c r="BO104" s="63">
        <f>L104*$F104*$BI104*Invoer!J$10</f>
        <v>0</v>
      </c>
      <c r="BP104" s="63">
        <f>M104*$F104*$BI104*Invoer!K$10</f>
        <v>0</v>
      </c>
      <c r="BQ104" s="63">
        <f>N104*$F104*$BI104*Invoer!L$10</f>
        <v>0</v>
      </c>
      <c r="BR104" s="63">
        <f>O104*$F104*$BI104*Invoer!M$10</f>
        <v>0</v>
      </c>
      <c r="BS104" s="63">
        <f>P104*$F104*$BI104*Invoer!N$10</f>
        <v>0</v>
      </c>
      <c r="BT104" s="63">
        <f>Q104*$F104*$BI104*Invoer!O$10</f>
        <v>0</v>
      </c>
      <c r="BU104" s="63">
        <f>R104*$F104*$BI104*Invoer!P$10</f>
        <v>0</v>
      </c>
      <c r="BW104" s="7">
        <f>((BJ104*AV104)*(T104*Invoer!E$7))+BJ104*(100%-AV104)*AI104</f>
        <v>0</v>
      </c>
      <c r="BX104" s="7">
        <f>((BK104*AW104)*(U104*Invoer!F$7))+BK104*(100%-AW104)*AJ104</f>
        <v>0</v>
      </c>
      <c r="BY104" s="7">
        <f>((BL104*AX104)*(V104*Invoer!G$7))+BL104*(100%-AX104)*AK104</f>
        <v>0</v>
      </c>
      <c r="BZ104" s="7">
        <f>((BM104*AY104)*(W104*Invoer!H$7))+BM104*(100%-AY104)*AL104</f>
        <v>0</v>
      </c>
      <c r="CA104" s="7">
        <f>((BN104*AZ104)*(X104*Invoer!I$7))+BN104*(100%-AZ104)*AM104</f>
        <v>0</v>
      </c>
      <c r="CB104" s="7">
        <f>((BO104*BA104)*(Y104*Invoer!J$7))+BO104*(100%-BA104)*AN104</f>
        <v>0</v>
      </c>
      <c r="CC104" s="7">
        <f>((BP104*BB104)*(Z104*Invoer!K$7))+BP104*(100%-BB104)*AO104</f>
        <v>0</v>
      </c>
      <c r="CD104" s="7">
        <f>((BQ104*BC104)*(AA104*Invoer!L$7))+BQ104*(100%-BC104)*AP104</f>
        <v>0</v>
      </c>
      <c r="CE104" s="7">
        <f>((BR104*BD104)*(AB104*Invoer!M$7))+BR104*(100%-BD104)*AQ104</f>
        <v>0</v>
      </c>
      <c r="CF104" s="7">
        <f>((BS104*BE104)*(AC104*Invoer!N$7))+BS104*(100%-BE104)*AR104</f>
        <v>0</v>
      </c>
      <c r="CG104" s="7">
        <f>((BT104*BF104)*(AD104*Invoer!O$7))+BT104*(100%-BF104)*AS104</f>
        <v>0</v>
      </c>
      <c r="CH104" s="7">
        <f>((BU104*BG104)*(AE104*Invoer!P$7))+BU104*(100%-BG104)*AT104</f>
        <v>0</v>
      </c>
      <c r="CI104" s="7"/>
      <c r="CJ104" s="145">
        <f t="shared" si="37"/>
        <v>0</v>
      </c>
      <c r="CK104" s="145">
        <f t="shared" si="38"/>
        <v>0</v>
      </c>
      <c r="CL104" s="145">
        <f t="shared" si="24"/>
        <v>0</v>
      </c>
      <c r="CM104" s="145">
        <f t="shared" si="25"/>
        <v>0</v>
      </c>
      <c r="CN104" s="145">
        <f t="shared" si="26"/>
        <v>0</v>
      </c>
      <c r="CO104" s="145">
        <f t="shared" si="27"/>
        <v>0</v>
      </c>
      <c r="CP104" s="145">
        <f t="shared" si="28"/>
        <v>0</v>
      </c>
      <c r="CQ104" s="145">
        <f t="shared" si="29"/>
        <v>0</v>
      </c>
      <c r="CR104" s="145">
        <f t="shared" si="30"/>
        <v>0</v>
      </c>
      <c r="CS104" s="145">
        <f t="shared" si="31"/>
        <v>0</v>
      </c>
      <c r="CT104" s="145">
        <f t="shared" si="32"/>
        <v>0</v>
      </c>
      <c r="CU104" s="145">
        <f t="shared" si="33"/>
        <v>0</v>
      </c>
    </row>
    <row r="105" spans="1:99">
      <c r="A105" s="241" t="s">
        <v>210</v>
      </c>
      <c r="B105" s="242"/>
      <c r="C105" s="246" t="s">
        <v>492</v>
      </c>
      <c r="D105" s="244" t="s">
        <v>211</v>
      </c>
      <c r="E105" s="148" t="s">
        <v>643</v>
      </c>
      <c r="F105" s="206">
        <v>0</v>
      </c>
      <c r="G105" s="207">
        <v>0</v>
      </c>
      <c r="H105" s="207">
        <v>0</v>
      </c>
      <c r="I105" s="207">
        <v>0</v>
      </c>
      <c r="J105" s="207">
        <v>0.5</v>
      </c>
      <c r="K105" s="207">
        <v>4.916666666666667</v>
      </c>
      <c r="L105" s="207">
        <v>9.3333333333333339</v>
      </c>
      <c r="M105" s="207">
        <v>13.75</v>
      </c>
      <c r="N105" s="207">
        <v>18.166666666666668</v>
      </c>
      <c r="O105" s="207">
        <v>22.583333333333332</v>
      </c>
      <c r="P105" s="207">
        <v>27</v>
      </c>
      <c r="Q105" s="207">
        <v>27</v>
      </c>
      <c r="R105" s="207">
        <v>27</v>
      </c>
      <c r="S105" s="210"/>
      <c r="T105" s="209">
        <v>2.5606184999999999</v>
      </c>
      <c r="U105" s="136">
        <f t="shared" si="36"/>
        <v>2.5606184999999999</v>
      </c>
      <c r="V105" s="136">
        <f t="shared" si="36"/>
        <v>2.5606184999999999</v>
      </c>
      <c r="W105" s="136">
        <f t="shared" si="36"/>
        <v>2.5606184999999999</v>
      </c>
      <c r="X105" s="136">
        <f t="shared" si="36"/>
        <v>2.5606184999999999</v>
      </c>
      <c r="Y105" s="136">
        <f t="shared" si="36"/>
        <v>2.5606184999999999</v>
      </c>
      <c r="Z105" s="136">
        <f t="shared" si="36"/>
        <v>2.5606184999999999</v>
      </c>
      <c r="AA105" s="136">
        <f t="shared" si="36"/>
        <v>2.5606184999999999</v>
      </c>
      <c r="AB105" s="136">
        <f t="shared" si="36"/>
        <v>2.5606184999999999</v>
      </c>
      <c r="AC105" s="136">
        <f t="shared" si="36"/>
        <v>2.5606184999999999</v>
      </c>
      <c r="AD105" s="136">
        <f t="shared" si="36"/>
        <v>2.5606184999999999</v>
      </c>
      <c r="AE105" s="136">
        <f t="shared" si="36"/>
        <v>2.5606184999999999</v>
      </c>
      <c r="AF105" s="139"/>
      <c r="AG105" s="138">
        <v>4</v>
      </c>
      <c r="AI105" s="23">
        <f>T105*Invoer!E$8</f>
        <v>1.5363711</v>
      </c>
      <c r="AJ105" s="23">
        <f>U105*Invoer!F$8</f>
        <v>1.5363711</v>
      </c>
      <c r="AK105" s="23">
        <f>V105*Invoer!G$8</f>
        <v>1.5363711</v>
      </c>
      <c r="AL105" s="23">
        <f>W105*Invoer!H$8</f>
        <v>1.5363711</v>
      </c>
      <c r="AM105" s="23">
        <f>X105*Invoer!I$8</f>
        <v>1.5363711</v>
      </c>
      <c r="AN105" s="23">
        <f>Y105*Invoer!J$8</f>
        <v>1.5363711</v>
      </c>
      <c r="AO105" s="23">
        <f>Z105*Invoer!K$8</f>
        <v>1.5363711</v>
      </c>
      <c r="AP105" s="23">
        <f>AA105*Invoer!L$8</f>
        <v>1.5363711</v>
      </c>
      <c r="AQ105" s="23">
        <f>AB105*Invoer!M$8</f>
        <v>1.5363711</v>
      </c>
      <c r="AR105" s="23">
        <f>AC105*Invoer!N$8</f>
        <v>1.5363711</v>
      </c>
      <c r="AS105" s="23">
        <f>AD105*Invoer!O$8</f>
        <v>1.5363711</v>
      </c>
      <c r="AT105" s="23">
        <f>AE105*Invoer!P$8</f>
        <v>1.5363711</v>
      </c>
      <c r="AV105" s="22">
        <f>Invoer!E$6</f>
        <v>1</v>
      </c>
      <c r="AW105" s="22">
        <f>Invoer!F$6</f>
        <v>1</v>
      </c>
      <c r="AX105" s="22">
        <f>Invoer!G$6</f>
        <v>1</v>
      </c>
      <c r="AY105" s="22">
        <f>Invoer!H$6</f>
        <v>1</v>
      </c>
      <c r="AZ105" s="22">
        <f>Invoer!I$6</f>
        <v>1</v>
      </c>
      <c r="BA105" s="22">
        <f>Invoer!J$6</f>
        <v>1</v>
      </c>
      <c r="BB105" s="22">
        <f>Invoer!K$6</f>
        <v>1</v>
      </c>
      <c r="BC105" s="22">
        <f>Invoer!L$6</f>
        <v>1</v>
      </c>
      <c r="BD105" s="22">
        <f>Invoer!M$6</f>
        <v>1</v>
      </c>
      <c r="BE105" s="22">
        <f>Invoer!N$6</f>
        <v>1</v>
      </c>
      <c r="BF105" s="22">
        <f>Invoer!O$6</f>
        <v>1</v>
      </c>
      <c r="BG105" s="22">
        <f>Invoer!P$6</f>
        <v>1</v>
      </c>
      <c r="BI105" s="8">
        <f>Invoer!B$5</f>
        <v>0.75</v>
      </c>
      <c r="BJ105" s="63">
        <f>G105*$F105*$BI105*Invoer!E$10</f>
        <v>0</v>
      </c>
      <c r="BK105" s="63">
        <f>H105*$F105*$BI105*Invoer!F$10</f>
        <v>0</v>
      </c>
      <c r="BL105" s="63">
        <f>I105*$F105*$BI105*Invoer!G$10</f>
        <v>0</v>
      </c>
      <c r="BM105" s="63">
        <f>J105*$F105*$BI105*Invoer!H$10</f>
        <v>0</v>
      </c>
      <c r="BN105" s="63">
        <f>K105*$F105*$BI105*Invoer!I$10</f>
        <v>0</v>
      </c>
      <c r="BO105" s="63">
        <f>L105*$F105*$BI105*Invoer!J$10</f>
        <v>0</v>
      </c>
      <c r="BP105" s="63">
        <f>M105*$F105*$BI105*Invoer!K$10</f>
        <v>0</v>
      </c>
      <c r="BQ105" s="63">
        <f>N105*$F105*$BI105*Invoer!L$10</f>
        <v>0</v>
      </c>
      <c r="BR105" s="63">
        <f>O105*$F105*$BI105*Invoer!M$10</f>
        <v>0</v>
      </c>
      <c r="BS105" s="63">
        <f>P105*$F105*$BI105*Invoer!N$10</f>
        <v>0</v>
      </c>
      <c r="BT105" s="63">
        <f>Q105*$F105*$BI105*Invoer!O$10</f>
        <v>0</v>
      </c>
      <c r="BU105" s="63">
        <f>R105*$F105*$BI105*Invoer!P$10</f>
        <v>0</v>
      </c>
      <c r="BW105" s="7">
        <f>((BJ105*AV105)*(T105*Invoer!E$7))+BJ105*(100%-AV105)*AI105</f>
        <v>0</v>
      </c>
      <c r="BX105" s="7">
        <f>((BK105*AW105)*(U105*Invoer!F$7))+BK105*(100%-AW105)*AJ105</f>
        <v>0</v>
      </c>
      <c r="BY105" s="7">
        <f>((BL105*AX105)*(V105*Invoer!G$7))+BL105*(100%-AX105)*AK105</f>
        <v>0</v>
      </c>
      <c r="BZ105" s="7">
        <f>((BM105*AY105)*(W105*Invoer!H$7))+BM105*(100%-AY105)*AL105</f>
        <v>0</v>
      </c>
      <c r="CA105" s="7">
        <f>((BN105*AZ105)*(X105*Invoer!I$7))+BN105*(100%-AZ105)*AM105</f>
        <v>0</v>
      </c>
      <c r="CB105" s="7">
        <f>((BO105*BA105)*(Y105*Invoer!J$7))+BO105*(100%-BA105)*AN105</f>
        <v>0</v>
      </c>
      <c r="CC105" s="7">
        <f>((BP105*BB105)*(Z105*Invoer!K$7))+BP105*(100%-BB105)*AO105</f>
        <v>0</v>
      </c>
      <c r="CD105" s="7">
        <f>((BQ105*BC105)*(AA105*Invoer!L$7))+BQ105*(100%-BC105)*AP105</f>
        <v>0</v>
      </c>
      <c r="CE105" s="7">
        <f>((BR105*BD105)*(AB105*Invoer!M$7))+BR105*(100%-BD105)*AQ105</f>
        <v>0</v>
      </c>
      <c r="CF105" s="7">
        <f>((BS105*BE105)*(AC105*Invoer!N$7))+BS105*(100%-BE105)*AR105</f>
        <v>0</v>
      </c>
      <c r="CG105" s="7">
        <f>((BT105*BF105)*(AD105*Invoer!O$7))+BT105*(100%-BF105)*AS105</f>
        <v>0</v>
      </c>
      <c r="CH105" s="7">
        <f>((BU105*BG105)*(AE105*Invoer!P$7))+BU105*(100%-BG105)*AT105</f>
        <v>0</v>
      </c>
      <c r="CI105" s="7"/>
      <c r="CJ105" s="145">
        <f t="shared" si="37"/>
        <v>0</v>
      </c>
      <c r="CK105" s="145">
        <f t="shared" si="38"/>
        <v>0</v>
      </c>
      <c r="CL105" s="145">
        <f t="shared" si="24"/>
        <v>0</v>
      </c>
      <c r="CM105" s="145">
        <f t="shared" si="25"/>
        <v>0</v>
      </c>
      <c r="CN105" s="145">
        <f t="shared" si="26"/>
        <v>0</v>
      </c>
      <c r="CO105" s="145">
        <f t="shared" si="27"/>
        <v>0</v>
      </c>
      <c r="CP105" s="145">
        <f t="shared" si="28"/>
        <v>0</v>
      </c>
      <c r="CQ105" s="145">
        <f t="shared" si="29"/>
        <v>0</v>
      </c>
      <c r="CR105" s="145">
        <f t="shared" si="30"/>
        <v>0</v>
      </c>
      <c r="CS105" s="145">
        <f t="shared" si="31"/>
        <v>0</v>
      </c>
      <c r="CT105" s="145">
        <f t="shared" si="32"/>
        <v>0</v>
      </c>
      <c r="CU105" s="145">
        <f t="shared" si="33"/>
        <v>0</v>
      </c>
    </row>
    <row r="106" spans="1:99">
      <c r="A106" s="241" t="s">
        <v>212</v>
      </c>
      <c r="B106" s="242"/>
      <c r="C106" s="246" t="s">
        <v>493</v>
      </c>
      <c r="D106" s="244" t="s">
        <v>211</v>
      </c>
      <c r="E106" s="148" t="s">
        <v>643</v>
      </c>
      <c r="F106" s="206">
        <v>15</v>
      </c>
      <c r="G106" s="207">
        <v>0</v>
      </c>
      <c r="H106" s="207">
        <v>0</v>
      </c>
      <c r="I106" s="207">
        <v>0</v>
      </c>
      <c r="J106" s="207">
        <v>0.5</v>
      </c>
      <c r="K106" s="207">
        <v>4.9000000000000004</v>
      </c>
      <c r="L106" s="207">
        <v>5.9</v>
      </c>
      <c r="M106" s="207">
        <v>13.8</v>
      </c>
      <c r="N106" s="207">
        <v>18.2</v>
      </c>
      <c r="O106" s="207">
        <v>22.6</v>
      </c>
      <c r="P106" s="207">
        <v>27</v>
      </c>
      <c r="Q106" s="207">
        <v>27</v>
      </c>
      <c r="R106" s="207">
        <v>27</v>
      </c>
      <c r="S106" s="210"/>
      <c r="T106" s="209">
        <v>2.5606184999999999</v>
      </c>
      <c r="U106" s="136">
        <f t="shared" ref="U106:AE115" si="39">$T106</f>
        <v>2.5606184999999999</v>
      </c>
      <c r="V106" s="136">
        <f t="shared" si="39"/>
        <v>2.5606184999999999</v>
      </c>
      <c r="W106" s="136">
        <f t="shared" si="39"/>
        <v>2.5606184999999999</v>
      </c>
      <c r="X106" s="136">
        <f t="shared" si="39"/>
        <v>2.5606184999999999</v>
      </c>
      <c r="Y106" s="136">
        <f t="shared" si="39"/>
        <v>2.5606184999999999</v>
      </c>
      <c r="Z106" s="136">
        <f t="shared" si="39"/>
        <v>2.5606184999999999</v>
      </c>
      <c r="AA106" s="136">
        <f t="shared" si="39"/>
        <v>2.5606184999999999</v>
      </c>
      <c r="AB106" s="136">
        <f t="shared" si="39"/>
        <v>2.5606184999999999</v>
      </c>
      <c r="AC106" s="136">
        <f t="shared" si="39"/>
        <v>2.5606184999999999</v>
      </c>
      <c r="AD106" s="136">
        <f t="shared" si="39"/>
        <v>2.5606184999999999</v>
      </c>
      <c r="AE106" s="136">
        <f t="shared" si="39"/>
        <v>2.5606184999999999</v>
      </c>
      <c r="AF106" s="139"/>
      <c r="AG106" s="138">
        <v>4</v>
      </c>
      <c r="AI106" s="23">
        <f>T106*Invoer!E$8</f>
        <v>1.5363711</v>
      </c>
      <c r="AJ106" s="23">
        <f>U106*Invoer!F$8</f>
        <v>1.5363711</v>
      </c>
      <c r="AK106" s="23">
        <f>V106*Invoer!G$8</f>
        <v>1.5363711</v>
      </c>
      <c r="AL106" s="23">
        <f>W106*Invoer!H$8</f>
        <v>1.5363711</v>
      </c>
      <c r="AM106" s="23">
        <f>X106*Invoer!I$8</f>
        <v>1.5363711</v>
      </c>
      <c r="AN106" s="23">
        <f>Y106*Invoer!J$8</f>
        <v>1.5363711</v>
      </c>
      <c r="AO106" s="23">
        <f>Z106*Invoer!K$8</f>
        <v>1.5363711</v>
      </c>
      <c r="AP106" s="23">
        <f>AA106*Invoer!L$8</f>
        <v>1.5363711</v>
      </c>
      <c r="AQ106" s="23">
        <f>AB106*Invoer!M$8</f>
        <v>1.5363711</v>
      </c>
      <c r="AR106" s="23">
        <f>AC106*Invoer!N$8</f>
        <v>1.5363711</v>
      </c>
      <c r="AS106" s="23">
        <f>AD106*Invoer!O$8</f>
        <v>1.5363711</v>
      </c>
      <c r="AT106" s="23">
        <f>AE106*Invoer!P$8</f>
        <v>1.5363711</v>
      </c>
      <c r="AV106" s="22">
        <f>Invoer!E$6</f>
        <v>1</v>
      </c>
      <c r="AW106" s="22">
        <f>Invoer!F$6</f>
        <v>1</v>
      </c>
      <c r="AX106" s="22">
        <f>Invoer!G$6</f>
        <v>1</v>
      </c>
      <c r="AY106" s="22">
        <f>Invoer!H$6</f>
        <v>1</v>
      </c>
      <c r="AZ106" s="22">
        <f>Invoer!I$6</f>
        <v>1</v>
      </c>
      <c r="BA106" s="22">
        <f>Invoer!J$6</f>
        <v>1</v>
      </c>
      <c r="BB106" s="22">
        <f>Invoer!K$6</f>
        <v>1</v>
      </c>
      <c r="BC106" s="22">
        <f>Invoer!L$6</f>
        <v>1</v>
      </c>
      <c r="BD106" s="22">
        <f>Invoer!M$6</f>
        <v>1</v>
      </c>
      <c r="BE106" s="22">
        <f>Invoer!N$6</f>
        <v>1</v>
      </c>
      <c r="BF106" s="22">
        <f>Invoer!O$6</f>
        <v>1</v>
      </c>
      <c r="BG106" s="22">
        <f>Invoer!P$6</f>
        <v>1</v>
      </c>
      <c r="BI106" s="8">
        <f>Invoer!B$5</f>
        <v>0.75</v>
      </c>
      <c r="BJ106" s="63">
        <f>G106*$F106*$BI106*Invoer!E$10</f>
        <v>0</v>
      </c>
      <c r="BK106" s="63">
        <f>H106*$F106*$BI106*Invoer!F$10</f>
        <v>0</v>
      </c>
      <c r="BL106" s="63">
        <f>I106*$F106*$BI106*Invoer!G$10</f>
        <v>0</v>
      </c>
      <c r="BM106" s="63">
        <f>J106*$F106*$BI106*Invoer!H$10</f>
        <v>5.625</v>
      </c>
      <c r="BN106" s="63">
        <f>K106*$F106*$BI106*Invoer!I$10</f>
        <v>55.125</v>
      </c>
      <c r="BO106" s="63">
        <f>L106*$F106*$BI106*Invoer!J$10</f>
        <v>66.375</v>
      </c>
      <c r="BP106" s="63">
        <f>M106*$F106*$BI106*Invoer!K$10</f>
        <v>155.25</v>
      </c>
      <c r="BQ106" s="63">
        <f>N106*$F106*$BI106*Invoer!L$10</f>
        <v>204.75</v>
      </c>
      <c r="BR106" s="63">
        <f>O106*$F106*$BI106*Invoer!M$10</f>
        <v>254.25</v>
      </c>
      <c r="BS106" s="63">
        <f>P106*$F106*$BI106*Invoer!N$10</f>
        <v>303.75</v>
      </c>
      <c r="BT106" s="63">
        <f>Q106*$F106*$BI106*Invoer!O$10</f>
        <v>303.75</v>
      </c>
      <c r="BU106" s="63">
        <f>R106*$F106*$BI106*Invoer!P$10</f>
        <v>303.75</v>
      </c>
      <c r="BW106" s="7">
        <f>((BJ106*AV106)*(T106*Invoer!E$7))+BJ106*(100%-AV106)*AI106</f>
        <v>0</v>
      </c>
      <c r="BX106" s="7">
        <f>((BK106*AW106)*(U106*Invoer!F$7))+BK106*(100%-AW106)*AJ106</f>
        <v>0</v>
      </c>
      <c r="BY106" s="7">
        <f>((BL106*AX106)*(V106*Invoer!G$7))+BL106*(100%-AX106)*AK106</f>
        <v>0</v>
      </c>
      <c r="BZ106" s="7">
        <f>((BM106*AY106)*(W106*Invoer!H$7))+BM106*(100%-AY106)*AL106</f>
        <v>14.403479062499999</v>
      </c>
      <c r="CA106" s="7">
        <f>((BN106*AZ106)*(X106*Invoer!I$7))+BN106*(100%-AZ106)*AM106</f>
        <v>141.15409481250001</v>
      </c>
      <c r="CB106" s="7">
        <f>((BO106*BA106)*(Y106*Invoer!J$7))+BO106*(100%-BA106)*AN106</f>
        <v>169.9610529375</v>
      </c>
      <c r="CC106" s="7">
        <f>((BP106*BB106)*(Z106*Invoer!K$7))+BP106*(100%-BB106)*AO106</f>
        <v>397.53602212499999</v>
      </c>
      <c r="CD106" s="7">
        <f>((BQ106*BC106)*(AA106*Invoer!L$7))+BQ106*(100%-BC106)*AP106</f>
        <v>524.286637875</v>
      </c>
      <c r="CE106" s="7">
        <f>((BR106*BD106)*(AB106*Invoer!M$7))+BR106*(100%-BD106)*AQ106</f>
        <v>651.03725362499995</v>
      </c>
      <c r="CF106" s="7">
        <f>((BS106*BE106)*(AC106*Invoer!N$7))+BS106*(100%-BE106)*AR106</f>
        <v>777.78786937500001</v>
      </c>
      <c r="CG106" s="7">
        <f>((BT106*BF106)*(AD106*Invoer!O$7))+BT106*(100%-BF106)*AS106</f>
        <v>777.78786937500001</v>
      </c>
      <c r="CH106" s="7">
        <f>((BU106*BG106)*(AE106*Invoer!P$7))+BU106*(100%-BG106)*AT106</f>
        <v>777.78786937500001</v>
      </c>
      <c r="CI106" s="7"/>
      <c r="CJ106" s="145">
        <f t="shared" si="37"/>
        <v>0</v>
      </c>
      <c r="CK106" s="145">
        <f t="shared" si="38"/>
        <v>0</v>
      </c>
      <c r="CL106" s="145">
        <f t="shared" si="24"/>
        <v>0</v>
      </c>
      <c r="CM106" s="145">
        <f t="shared" si="25"/>
        <v>1.40625</v>
      </c>
      <c r="CN106" s="145">
        <f t="shared" si="26"/>
        <v>13.78125</v>
      </c>
      <c r="CO106" s="145">
        <f t="shared" si="27"/>
        <v>16.59375</v>
      </c>
      <c r="CP106" s="145">
        <f t="shared" si="28"/>
        <v>38.8125</v>
      </c>
      <c r="CQ106" s="145">
        <f t="shared" si="29"/>
        <v>51.1875</v>
      </c>
      <c r="CR106" s="145">
        <f t="shared" si="30"/>
        <v>63.5625</v>
      </c>
      <c r="CS106" s="145">
        <f t="shared" si="31"/>
        <v>75.9375</v>
      </c>
      <c r="CT106" s="145">
        <f t="shared" si="32"/>
        <v>75.9375</v>
      </c>
      <c r="CU106" s="145">
        <f t="shared" si="33"/>
        <v>75.9375</v>
      </c>
    </row>
    <row r="107" spans="1:99">
      <c r="A107" s="241" t="s">
        <v>213</v>
      </c>
      <c r="B107" s="242"/>
      <c r="C107" s="246" t="s">
        <v>214</v>
      </c>
      <c r="D107" s="244" t="s">
        <v>211</v>
      </c>
      <c r="E107" s="148" t="s">
        <v>643</v>
      </c>
      <c r="F107" s="206">
        <v>0</v>
      </c>
      <c r="G107" s="207">
        <v>0</v>
      </c>
      <c r="H107" s="207">
        <v>0</v>
      </c>
      <c r="I107" s="207">
        <v>0</v>
      </c>
      <c r="J107" s="207">
        <v>0.5</v>
      </c>
      <c r="K107" s="207">
        <v>4.916666666666667</v>
      </c>
      <c r="L107" s="207">
        <v>9.3333333333333339</v>
      </c>
      <c r="M107" s="207">
        <v>13.75</v>
      </c>
      <c r="N107" s="207">
        <v>18.166666666666668</v>
      </c>
      <c r="O107" s="207">
        <v>22.583333333333332</v>
      </c>
      <c r="P107" s="207">
        <v>27</v>
      </c>
      <c r="Q107" s="207">
        <v>27</v>
      </c>
      <c r="R107" s="207">
        <v>27</v>
      </c>
      <c r="S107" s="210"/>
      <c r="T107" s="209">
        <v>2.5606184999999999</v>
      </c>
      <c r="U107" s="136">
        <f t="shared" si="39"/>
        <v>2.5606184999999999</v>
      </c>
      <c r="V107" s="136">
        <f t="shared" si="39"/>
        <v>2.5606184999999999</v>
      </c>
      <c r="W107" s="136">
        <f t="shared" si="39"/>
        <v>2.5606184999999999</v>
      </c>
      <c r="X107" s="136">
        <f t="shared" si="39"/>
        <v>2.5606184999999999</v>
      </c>
      <c r="Y107" s="136">
        <f t="shared" si="39"/>
        <v>2.5606184999999999</v>
      </c>
      <c r="Z107" s="136">
        <f t="shared" si="39"/>
        <v>2.5606184999999999</v>
      </c>
      <c r="AA107" s="136">
        <f t="shared" si="39"/>
        <v>2.5606184999999999</v>
      </c>
      <c r="AB107" s="136">
        <f t="shared" si="39"/>
        <v>2.5606184999999999</v>
      </c>
      <c r="AC107" s="136">
        <f t="shared" si="39"/>
        <v>2.5606184999999999</v>
      </c>
      <c r="AD107" s="136">
        <f t="shared" si="39"/>
        <v>2.5606184999999999</v>
      </c>
      <c r="AE107" s="136">
        <f t="shared" si="39"/>
        <v>2.5606184999999999</v>
      </c>
      <c r="AF107" s="139"/>
      <c r="AG107" s="138">
        <v>4</v>
      </c>
      <c r="AI107" s="23">
        <f>T107*Invoer!E$8</f>
        <v>1.5363711</v>
      </c>
      <c r="AJ107" s="23">
        <f>U107*Invoer!F$8</f>
        <v>1.5363711</v>
      </c>
      <c r="AK107" s="23">
        <f>V107*Invoer!G$8</f>
        <v>1.5363711</v>
      </c>
      <c r="AL107" s="23">
        <f>W107*Invoer!H$8</f>
        <v>1.5363711</v>
      </c>
      <c r="AM107" s="23">
        <f>X107*Invoer!I$8</f>
        <v>1.5363711</v>
      </c>
      <c r="AN107" s="23">
        <f>Y107*Invoer!J$8</f>
        <v>1.5363711</v>
      </c>
      <c r="AO107" s="23">
        <f>Z107*Invoer!K$8</f>
        <v>1.5363711</v>
      </c>
      <c r="AP107" s="23">
        <f>AA107*Invoer!L$8</f>
        <v>1.5363711</v>
      </c>
      <c r="AQ107" s="23">
        <f>AB107*Invoer!M$8</f>
        <v>1.5363711</v>
      </c>
      <c r="AR107" s="23">
        <f>AC107*Invoer!N$8</f>
        <v>1.5363711</v>
      </c>
      <c r="AS107" s="23">
        <f>AD107*Invoer!O$8</f>
        <v>1.5363711</v>
      </c>
      <c r="AT107" s="23">
        <f>AE107*Invoer!P$8</f>
        <v>1.5363711</v>
      </c>
      <c r="AV107" s="22">
        <f>Invoer!E$6</f>
        <v>1</v>
      </c>
      <c r="AW107" s="22">
        <f>Invoer!F$6</f>
        <v>1</v>
      </c>
      <c r="AX107" s="22">
        <f>Invoer!G$6</f>
        <v>1</v>
      </c>
      <c r="AY107" s="22">
        <f>Invoer!H$6</f>
        <v>1</v>
      </c>
      <c r="AZ107" s="22">
        <f>Invoer!I$6</f>
        <v>1</v>
      </c>
      <c r="BA107" s="22">
        <f>Invoer!J$6</f>
        <v>1</v>
      </c>
      <c r="BB107" s="22">
        <f>Invoer!K$6</f>
        <v>1</v>
      </c>
      <c r="BC107" s="22">
        <f>Invoer!L$6</f>
        <v>1</v>
      </c>
      <c r="BD107" s="22">
        <f>Invoer!M$6</f>
        <v>1</v>
      </c>
      <c r="BE107" s="22">
        <f>Invoer!N$6</f>
        <v>1</v>
      </c>
      <c r="BF107" s="22">
        <f>Invoer!O$6</f>
        <v>1</v>
      </c>
      <c r="BG107" s="22">
        <f>Invoer!P$6</f>
        <v>1</v>
      </c>
      <c r="BI107" s="8">
        <f>Invoer!B$5</f>
        <v>0.75</v>
      </c>
      <c r="BJ107" s="63">
        <f>G107*$F107*$BI107*Invoer!E$10</f>
        <v>0</v>
      </c>
      <c r="BK107" s="63">
        <f>H107*$F107*$BI107*Invoer!F$10</f>
        <v>0</v>
      </c>
      <c r="BL107" s="63">
        <f>I107*$F107*$BI107*Invoer!G$10</f>
        <v>0</v>
      </c>
      <c r="BM107" s="63">
        <f>J107*$F107*$BI107*Invoer!H$10</f>
        <v>0</v>
      </c>
      <c r="BN107" s="63">
        <f>K107*$F107*$BI107*Invoer!I$10</f>
        <v>0</v>
      </c>
      <c r="BO107" s="63">
        <f>L107*$F107*$BI107*Invoer!J$10</f>
        <v>0</v>
      </c>
      <c r="BP107" s="63">
        <f>M107*$F107*$BI107*Invoer!K$10</f>
        <v>0</v>
      </c>
      <c r="BQ107" s="63">
        <f>N107*$F107*$BI107*Invoer!L$10</f>
        <v>0</v>
      </c>
      <c r="BR107" s="63">
        <f>O107*$F107*$BI107*Invoer!M$10</f>
        <v>0</v>
      </c>
      <c r="BS107" s="63">
        <f>P107*$F107*$BI107*Invoer!N$10</f>
        <v>0</v>
      </c>
      <c r="BT107" s="63">
        <f>Q107*$F107*$BI107*Invoer!O$10</f>
        <v>0</v>
      </c>
      <c r="BU107" s="63">
        <f>R107*$F107*$BI107*Invoer!P$10</f>
        <v>0</v>
      </c>
      <c r="BW107" s="7">
        <f>((BJ107*AV107)*(T107*Invoer!E$7))+BJ107*(100%-AV107)*AI107</f>
        <v>0</v>
      </c>
      <c r="BX107" s="7">
        <f>((BK107*AW107)*(U107*Invoer!F$7))+BK107*(100%-AW107)*AJ107</f>
        <v>0</v>
      </c>
      <c r="BY107" s="7">
        <f>((BL107*AX107)*(V107*Invoer!G$7))+BL107*(100%-AX107)*AK107</f>
        <v>0</v>
      </c>
      <c r="BZ107" s="7">
        <f>((BM107*AY107)*(W107*Invoer!H$7))+BM107*(100%-AY107)*AL107</f>
        <v>0</v>
      </c>
      <c r="CA107" s="7">
        <f>((BN107*AZ107)*(X107*Invoer!I$7))+BN107*(100%-AZ107)*AM107</f>
        <v>0</v>
      </c>
      <c r="CB107" s="7">
        <f>((BO107*BA107)*(Y107*Invoer!J$7))+BO107*(100%-BA107)*AN107</f>
        <v>0</v>
      </c>
      <c r="CC107" s="7">
        <f>((BP107*BB107)*(Z107*Invoer!K$7))+BP107*(100%-BB107)*AO107</f>
        <v>0</v>
      </c>
      <c r="CD107" s="7">
        <f>((BQ107*BC107)*(AA107*Invoer!L$7))+BQ107*(100%-BC107)*AP107</f>
        <v>0</v>
      </c>
      <c r="CE107" s="7">
        <f>((BR107*BD107)*(AB107*Invoer!M$7))+BR107*(100%-BD107)*AQ107</f>
        <v>0</v>
      </c>
      <c r="CF107" s="7">
        <f>((BS107*BE107)*(AC107*Invoer!N$7))+BS107*(100%-BE107)*AR107</f>
        <v>0</v>
      </c>
      <c r="CG107" s="7">
        <f>((BT107*BF107)*(AD107*Invoer!O$7))+BT107*(100%-BF107)*AS107</f>
        <v>0</v>
      </c>
      <c r="CH107" s="7">
        <f>((BU107*BG107)*(AE107*Invoer!P$7))+BU107*(100%-BG107)*AT107</f>
        <v>0</v>
      </c>
      <c r="CI107" s="7"/>
      <c r="CJ107" s="145">
        <f t="shared" si="37"/>
        <v>0</v>
      </c>
      <c r="CK107" s="145">
        <f t="shared" si="38"/>
        <v>0</v>
      </c>
      <c r="CL107" s="145">
        <f t="shared" si="24"/>
        <v>0</v>
      </c>
      <c r="CM107" s="145">
        <f t="shared" si="25"/>
        <v>0</v>
      </c>
      <c r="CN107" s="145">
        <f t="shared" si="26"/>
        <v>0</v>
      </c>
      <c r="CO107" s="145">
        <f t="shared" si="27"/>
        <v>0</v>
      </c>
      <c r="CP107" s="145">
        <f t="shared" si="28"/>
        <v>0</v>
      </c>
      <c r="CQ107" s="145">
        <f t="shared" si="29"/>
        <v>0</v>
      </c>
      <c r="CR107" s="145">
        <f t="shared" si="30"/>
        <v>0</v>
      </c>
      <c r="CS107" s="145">
        <f t="shared" si="31"/>
        <v>0</v>
      </c>
      <c r="CT107" s="145">
        <f t="shared" si="32"/>
        <v>0</v>
      </c>
      <c r="CU107" s="145">
        <f t="shared" si="33"/>
        <v>0</v>
      </c>
    </row>
    <row r="108" spans="1:99">
      <c r="A108" s="241" t="s">
        <v>215</v>
      </c>
      <c r="B108" s="242"/>
      <c r="C108" s="246" t="s">
        <v>216</v>
      </c>
      <c r="D108" s="244" t="s">
        <v>211</v>
      </c>
      <c r="E108" s="148" t="s">
        <v>643</v>
      </c>
      <c r="F108" s="206">
        <v>0</v>
      </c>
      <c r="G108" s="207">
        <v>0</v>
      </c>
      <c r="H108" s="207">
        <v>0</v>
      </c>
      <c r="I108" s="207">
        <v>0</v>
      </c>
      <c r="J108" s="207">
        <v>0.5</v>
      </c>
      <c r="K108" s="207">
        <v>4.916666666666667</v>
      </c>
      <c r="L108" s="207">
        <v>9.3333333333333339</v>
      </c>
      <c r="M108" s="207">
        <v>13.75</v>
      </c>
      <c r="N108" s="207">
        <v>18.166666666666668</v>
      </c>
      <c r="O108" s="207">
        <v>22.583333333333332</v>
      </c>
      <c r="P108" s="207">
        <v>27</v>
      </c>
      <c r="Q108" s="207">
        <v>27</v>
      </c>
      <c r="R108" s="207">
        <v>27</v>
      </c>
      <c r="S108" s="210"/>
      <c r="T108" s="209">
        <v>2.5606184999999999</v>
      </c>
      <c r="U108" s="136">
        <f t="shared" si="39"/>
        <v>2.5606184999999999</v>
      </c>
      <c r="V108" s="136">
        <f t="shared" si="39"/>
        <v>2.5606184999999999</v>
      </c>
      <c r="W108" s="136">
        <f t="shared" si="39"/>
        <v>2.5606184999999999</v>
      </c>
      <c r="X108" s="136">
        <f t="shared" si="39"/>
        <v>2.5606184999999999</v>
      </c>
      <c r="Y108" s="136">
        <f t="shared" si="39"/>
        <v>2.5606184999999999</v>
      </c>
      <c r="Z108" s="136">
        <f t="shared" si="39"/>
        <v>2.5606184999999999</v>
      </c>
      <c r="AA108" s="136">
        <f t="shared" si="39"/>
        <v>2.5606184999999999</v>
      </c>
      <c r="AB108" s="136">
        <f t="shared" si="39"/>
        <v>2.5606184999999999</v>
      </c>
      <c r="AC108" s="136">
        <f t="shared" si="39"/>
        <v>2.5606184999999999</v>
      </c>
      <c r="AD108" s="136">
        <f t="shared" si="39"/>
        <v>2.5606184999999999</v>
      </c>
      <c r="AE108" s="136">
        <f t="shared" si="39"/>
        <v>2.5606184999999999</v>
      </c>
      <c r="AF108" s="139"/>
      <c r="AG108" s="138">
        <v>4</v>
      </c>
      <c r="AI108" s="23">
        <f>T108*Invoer!E$8</f>
        <v>1.5363711</v>
      </c>
      <c r="AJ108" s="23">
        <f>U108*Invoer!F$8</f>
        <v>1.5363711</v>
      </c>
      <c r="AK108" s="23">
        <f>V108*Invoer!G$8</f>
        <v>1.5363711</v>
      </c>
      <c r="AL108" s="23">
        <f>W108*Invoer!H$8</f>
        <v>1.5363711</v>
      </c>
      <c r="AM108" s="23">
        <f>X108*Invoer!I$8</f>
        <v>1.5363711</v>
      </c>
      <c r="AN108" s="23">
        <f>Y108*Invoer!J$8</f>
        <v>1.5363711</v>
      </c>
      <c r="AO108" s="23">
        <f>Z108*Invoer!K$8</f>
        <v>1.5363711</v>
      </c>
      <c r="AP108" s="23">
        <f>AA108*Invoer!L$8</f>
        <v>1.5363711</v>
      </c>
      <c r="AQ108" s="23">
        <f>AB108*Invoer!M$8</f>
        <v>1.5363711</v>
      </c>
      <c r="AR108" s="23">
        <f>AC108*Invoer!N$8</f>
        <v>1.5363711</v>
      </c>
      <c r="AS108" s="23">
        <f>AD108*Invoer!O$8</f>
        <v>1.5363711</v>
      </c>
      <c r="AT108" s="23">
        <f>AE108*Invoer!P$8</f>
        <v>1.5363711</v>
      </c>
      <c r="AV108" s="22">
        <f>Invoer!E$6</f>
        <v>1</v>
      </c>
      <c r="AW108" s="22">
        <f>Invoer!F$6</f>
        <v>1</v>
      </c>
      <c r="AX108" s="22">
        <f>Invoer!G$6</f>
        <v>1</v>
      </c>
      <c r="AY108" s="22">
        <f>Invoer!H$6</f>
        <v>1</v>
      </c>
      <c r="AZ108" s="22">
        <f>Invoer!I$6</f>
        <v>1</v>
      </c>
      <c r="BA108" s="22">
        <f>Invoer!J$6</f>
        <v>1</v>
      </c>
      <c r="BB108" s="22">
        <f>Invoer!K$6</f>
        <v>1</v>
      </c>
      <c r="BC108" s="22">
        <f>Invoer!L$6</f>
        <v>1</v>
      </c>
      <c r="BD108" s="22">
        <f>Invoer!M$6</f>
        <v>1</v>
      </c>
      <c r="BE108" s="22">
        <f>Invoer!N$6</f>
        <v>1</v>
      </c>
      <c r="BF108" s="22">
        <f>Invoer!O$6</f>
        <v>1</v>
      </c>
      <c r="BG108" s="22">
        <f>Invoer!P$6</f>
        <v>1</v>
      </c>
      <c r="BI108" s="8">
        <f>Invoer!B$5</f>
        <v>0.75</v>
      </c>
      <c r="BJ108" s="63">
        <f>G108*$F108*$BI108*Invoer!E$10</f>
        <v>0</v>
      </c>
      <c r="BK108" s="63">
        <f>H108*$F108*$BI108*Invoer!F$10</f>
        <v>0</v>
      </c>
      <c r="BL108" s="63">
        <f>I108*$F108*$BI108*Invoer!G$10</f>
        <v>0</v>
      </c>
      <c r="BM108" s="63">
        <f>J108*$F108*$BI108*Invoer!H$10</f>
        <v>0</v>
      </c>
      <c r="BN108" s="63">
        <f>K108*$F108*$BI108*Invoer!I$10</f>
        <v>0</v>
      </c>
      <c r="BO108" s="63">
        <f>L108*$F108*$BI108*Invoer!J$10</f>
        <v>0</v>
      </c>
      <c r="BP108" s="63">
        <f>M108*$F108*$BI108*Invoer!K$10</f>
        <v>0</v>
      </c>
      <c r="BQ108" s="63">
        <f>N108*$F108*$BI108*Invoer!L$10</f>
        <v>0</v>
      </c>
      <c r="BR108" s="63">
        <f>O108*$F108*$BI108*Invoer!M$10</f>
        <v>0</v>
      </c>
      <c r="BS108" s="63">
        <f>P108*$F108*$BI108*Invoer!N$10</f>
        <v>0</v>
      </c>
      <c r="BT108" s="63">
        <f>Q108*$F108*$BI108*Invoer!O$10</f>
        <v>0</v>
      </c>
      <c r="BU108" s="63">
        <f>R108*$F108*$BI108*Invoer!P$10</f>
        <v>0</v>
      </c>
      <c r="BW108" s="7">
        <f>((BJ108*AV108)*(T108*Invoer!E$7))+BJ108*(100%-AV108)*AI108</f>
        <v>0</v>
      </c>
      <c r="BX108" s="7">
        <f>((BK108*AW108)*(U108*Invoer!F$7))+BK108*(100%-AW108)*AJ108</f>
        <v>0</v>
      </c>
      <c r="BY108" s="7">
        <f>((BL108*AX108)*(V108*Invoer!G$7))+BL108*(100%-AX108)*AK108</f>
        <v>0</v>
      </c>
      <c r="BZ108" s="7">
        <f>((BM108*AY108)*(W108*Invoer!H$7))+BM108*(100%-AY108)*AL108</f>
        <v>0</v>
      </c>
      <c r="CA108" s="7">
        <f>((BN108*AZ108)*(X108*Invoer!I$7))+BN108*(100%-AZ108)*AM108</f>
        <v>0</v>
      </c>
      <c r="CB108" s="7">
        <f>((BO108*BA108)*(Y108*Invoer!J$7))+BO108*(100%-BA108)*AN108</f>
        <v>0</v>
      </c>
      <c r="CC108" s="7">
        <f>((BP108*BB108)*(Z108*Invoer!K$7))+BP108*(100%-BB108)*AO108</f>
        <v>0</v>
      </c>
      <c r="CD108" s="7">
        <f>((BQ108*BC108)*(AA108*Invoer!L$7))+BQ108*(100%-BC108)*AP108</f>
        <v>0</v>
      </c>
      <c r="CE108" s="7">
        <f>((BR108*BD108)*(AB108*Invoer!M$7))+BR108*(100%-BD108)*AQ108</f>
        <v>0</v>
      </c>
      <c r="CF108" s="7">
        <f>((BS108*BE108)*(AC108*Invoer!N$7))+BS108*(100%-BE108)*AR108</f>
        <v>0</v>
      </c>
      <c r="CG108" s="7">
        <f>((BT108*BF108)*(AD108*Invoer!O$7))+BT108*(100%-BF108)*AS108</f>
        <v>0</v>
      </c>
      <c r="CH108" s="7">
        <f>((BU108*BG108)*(AE108*Invoer!P$7))+BU108*(100%-BG108)*AT108</f>
        <v>0</v>
      </c>
      <c r="CI108" s="7"/>
      <c r="CJ108" s="145">
        <f t="shared" si="37"/>
        <v>0</v>
      </c>
      <c r="CK108" s="145">
        <f t="shared" si="38"/>
        <v>0</v>
      </c>
      <c r="CL108" s="145">
        <f t="shared" si="24"/>
        <v>0</v>
      </c>
      <c r="CM108" s="145">
        <f t="shared" si="25"/>
        <v>0</v>
      </c>
      <c r="CN108" s="145">
        <f t="shared" si="26"/>
        <v>0</v>
      </c>
      <c r="CO108" s="145">
        <f t="shared" si="27"/>
        <v>0</v>
      </c>
      <c r="CP108" s="145">
        <f t="shared" si="28"/>
        <v>0</v>
      </c>
      <c r="CQ108" s="145">
        <f t="shared" si="29"/>
        <v>0</v>
      </c>
      <c r="CR108" s="145">
        <f t="shared" si="30"/>
        <v>0</v>
      </c>
      <c r="CS108" s="145">
        <f t="shared" si="31"/>
        <v>0</v>
      </c>
      <c r="CT108" s="145">
        <f t="shared" si="32"/>
        <v>0</v>
      </c>
      <c r="CU108" s="145">
        <f t="shared" si="33"/>
        <v>0</v>
      </c>
    </row>
    <row r="109" spans="1:99">
      <c r="A109" s="241" t="s">
        <v>217</v>
      </c>
      <c r="B109" s="242"/>
      <c r="C109" s="246" t="s">
        <v>218</v>
      </c>
      <c r="D109" s="244" t="s">
        <v>211</v>
      </c>
      <c r="E109" s="148" t="s">
        <v>643</v>
      </c>
      <c r="F109" s="206">
        <v>0</v>
      </c>
      <c r="G109" s="207">
        <v>0</v>
      </c>
      <c r="H109" s="207">
        <v>0</v>
      </c>
      <c r="I109" s="207">
        <v>0</v>
      </c>
      <c r="J109" s="207">
        <v>0.5</v>
      </c>
      <c r="K109" s="207">
        <v>4.916666666666667</v>
      </c>
      <c r="L109" s="207">
        <v>9.3333333333333339</v>
      </c>
      <c r="M109" s="207">
        <v>13.75</v>
      </c>
      <c r="N109" s="207">
        <v>18.166666666666668</v>
      </c>
      <c r="O109" s="207">
        <v>22.583333333333332</v>
      </c>
      <c r="P109" s="207">
        <v>27</v>
      </c>
      <c r="Q109" s="207">
        <v>27</v>
      </c>
      <c r="R109" s="207">
        <v>27</v>
      </c>
      <c r="S109" s="210"/>
      <c r="T109" s="209">
        <v>2.5606184999999999</v>
      </c>
      <c r="U109" s="136">
        <f t="shared" si="39"/>
        <v>2.5606184999999999</v>
      </c>
      <c r="V109" s="136">
        <f t="shared" si="39"/>
        <v>2.5606184999999999</v>
      </c>
      <c r="W109" s="136">
        <f t="shared" si="39"/>
        <v>2.5606184999999999</v>
      </c>
      <c r="X109" s="136">
        <f t="shared" si="39"/>
        <v>2.5606184999999999</v>
      </c>
      <c r="Y109" s="136">
        <f t="shared" si="39"/>
        <v>2.5606184999999999</v>
      </c>
      <c r="Z109" s="136">
        <f t="shared" si="39"/>
        <v>2.5606184999999999</v>
      </c>
      <c r="AA109" s="136">
        <f t="shared" si="39"/>
        <v>2.5606184999999999</v>
      </c>
      <c r="AB109" s="136">
        <f t="shared" si="39"/>
        <v>2.5606184999999999</v>
      </c>
      <c r="AC109" s="136">
        <f t="shared" si="39"/>
        <v>2.5606184999999999</v>
      </c>
      <c r="AD109" s="136">
        <f t="shared" si="39"/>
        <v>2.5606184999999999</v>
      </c>
      <c r="AE109" s="136">
        <f t="shared" si="39"/>
        <v>2.5606184999999999</v>
      </c>
      <c r="AF109" s="139"/>
      <c r="AG109" s="138">
        <v>4</v>
      </c>
      <c r="AI109" s="23">
        <f>T109*Invoer!E$8</f>
        <v>1.5363711</v>
      </c>
      <c r="AJ109" s="23">
        <f>U109*Invoer!F$8</f>
        <v>1.5363711</v>
      </c>
      <c r="AK109" s="23">
        <f>V109*Invoer!G$8</f>
        <v>1.5363711</v>
      </c>
      <c r="AL109" s="23">
        <f>W109*Invoer!H$8</f>
        <v>1.5363711</v>
      </c>
      <c r="AM109" s="23">
        <f>X109*Invoer!I$8</f>
        <v>1.5363711</v>
      </c>
      <c r="AN109" s="23">
        <f>Y109*Invoer!J$8</f>
        <v>1.5363711</v>
      </c>
      <c r="AO109" s="23">
        <f>Z109*Invoer!K$8</f>
        <v>1.5363711</v>
      </c>
      <c r="AP109" s="23">
        <f>AA109*Invoer!L$8</f>
        <v>1.5363711</v>
      </c>
      <c r="AQ109" s="23">
        <f>AB109*Invoer!M$8</f>
        <v>1.5363711</v>
      </c>
      <c r="AR109" s="23">
        <f>AC109*Invoer!N$8</f>
        <v>1.5363711</v>
      </c>
      <c r="AS109" s="23">
        <f>AD109*Invoer!O$8</f>
        <v>1.5363711</v>
      </c>
      <c r="AT109" s="23">
        <f>AE109*Invoer!P$8</f>
        <v>1.5363711</v>
      </c>
      <c r="AV109" s="22">
        <f>Invoer!E$6</f>
        <v>1</v>
      </c>
      <c r="AW109" s="22">
        <f>Invoer!F$6</f>
        <v>1</v>
      </c>
      <c r="AX109" s="22">
        <f>Invoer!G$6</f>
        <v>1</v>
      </c>
      <c r="AY109" s="22">
        <f>Invoer!H$6</f>
        <v>1</v>
      </c>
      <c r="AZ109" s="22">
        <f>Invoer!I$6</f>
        <v>1</v>
      </c>
      <c r="BA109" s="22">
        <f>Invoer!J$6</f>
        <v>1</v>
      </c>
      <c r="BB109" s="22">
        <f>Invoer!K$6</f>
        <v>1</v>
      </c>
      <c r="BC109" s="22">
        <f>Invoer!L$6</f>
        <v>1</v>
      </c>
      <c r="BD109" s="22">
        <f>Invoer!M$6</f>
        <v>1</v>
      </c>
      <c r="BE109" s="22">
        <f>Invoer!N$6</f>
        <v>1</v>
      </c>
      <c r="BF109" s="22">
        <f>Invoer!O$6</f>
        <v>1</v>
      </c>
      <c r="BG109" s="22">
        <f>Invoer!P$6</f>
        <v>1</v>
      </c>
      <c r="BI109" s="8">
        <f>Invoer!B$5</f>
        <v>0.75</v>
      </c>
      <c r="BJ109" s="63">
        <f>G109*$F109*$BI109*Invoer!E$10</f>
        <v>0</v>
      </c>
      <c r="BK109" s="63">
        <f>H109*$F109*$BI109*Invoer!F$10</f>
        <v>0</v>
      </c>
      <c r="BL109" s="63">
        <f>I109*$F109*$BI109*Invoer!G$10</f>
        <v>0</v>
      </c>
      <c r="BM109" s="63">
        <f>J109*$F109*$BI109*Invoer!H$10</f>
        <v>0</v>
      </c>
      <c r="BN109" s="63">
        <f>K109*$F109*$BI109*Invoer!I$10</f>
        <v>0</v>
      </c>
      <c r="BO109" s="63">
        <f>L109*$F109*$BI109*Invoer!J$10</f>
        <v>0</v>
      </c>
      <c r="BP109" s="63">
        <f>M109*$F109*$BI109*Invoer!K$10</f>
        <v>0</v>
      </c>
      <c r="BQ109" s="63">
        <f>N109*$F109*$BI109*Invoer!L$10</f>
        <v>0</v>
      </c>
      <c r="BR109" s="63">
        <f>O109*$F109*$BI109*Invoer!M$10</f>
        <v>0</v>
      </c>
      <c r="BS109" s="63">
        <f>P109*$F109*$BI109*Invoer!N$10</f>
        <v>0</v>
      </c>
      <c r="BT109" s="63">
        <f>Q109*$F109*$BI109*Invoer!O$10</f>
        <v>0</v>
      </c>
      <c r="BU109" s="63">
        <f>R109*$F109*$BI109*Invoer!P$10</f>
        <v>0</v>
      </c>
      <c r="BW109" s="7">
        <f>((BJ109*AV109)*(T109*Invoer!E$7))+BJ109*(100%-AV109)*AI109</f>
        <v>0</v>
      </c>
      <c r="BX109" s="7">
        <f>((BK109*AW109)*(U109*Invoer!F$7))+BK109*(100%-AW109)*AJ109</f>
        <v>0</v>
      </c>
      <c r="BY109" s="7">
        <f>((BL109*AX109)*(V109*Invoer!G$7))+BL109*(100%-AX109)*AK109</f>
        <v>0</v>
      </c>
      <c r="BZ109" s="7">
        <f>((BM109*AY109)*(W109*Invoer!H$7))+BM109*(100%-AY109)*AL109</f>
        <v>0</v>
      </c>
      <c r="CA109" s="7">
        <f>((BN109*AZ109)*(X109*Invoer!I$7))+BN109*(100%-AZ109)*AM109</f>
        <v>0</v>
      </c>
      <c r="CB109" s="7">
        <f>((BO109*BA109)*(Y109*Invoer!J$7))+BO109*(100%-BA109)*AN109</f>
        <v>0</v>
      </c>
      <c r="CC109" s="7">
        <f>((BP109*BB109)*(Z109*Invoer!K$7))+BP109*(100%-BB109)*AO109</f>
        <v>0</v>
      </c>
      <c r="CD109" s="7">
        <f>((BQ109*BC109)*(AA109*Invoer!L$7))+BQ109*(100%-BC109)*AP109</f>
        <v>0</v>
      </c>
      <c r="CE109" s="7">
        <f>((BR109*BD109)*(AB109*Invoer!M$7))+BR109*(100%-BD109)*AQ109</f>
        <v>0</v>
      </c>
      <c r="CF109" s="7">
        <f>((BS109*BE109)*(AC109*Invoer!N$7))+BS109*(100%-BE109)*AR109</f>
        <v>0</v>
      </c>
      <c r="CG109" s="7">
        <f>((BT109*BF109)*(AD109*Invoer!O$7))+BT109*(100%-BF109)*AS109</f>
        <v>0</v>
      </c>
      <c r="CH109" s="7">
        <f>((BU109*BG109)*(AE109*Invoer!P$7))+BU109*(100%-BG109)*AT109</f>
        <v>0</v>
      </c>
      <c r="CI109" s="7"/>
      <c r="CJ109" s="145">
        <f t="shared" si="37"/>
        <v>0</v>
      </c>
      <c r="CK109" s="145">
        <f t="shared" si="38"/>
        <v>0</v>
      </c>
      <c r="CL109" s="145">
        <f t="shared" si="24"/>
        <v>0</v>
      </c>
      <c r="CM109" s="145">
        <f t="shared" si="25"/>
        <v>0</v>
      </c>
      <c r="CN109" s="145">
        <f t="shared" si="26"/>
        <v>0</v>
      </c>
      <c r="CO109" s="145">
        <f t="shared" si="27"/>
        <v>0</v>
      </c>
      <c r="CP109" s="145">
        <f t="shared" si="28"/>
        <v>0</v>
      </c>
      <c r="CQ109" s="145">
        <f t="shared" si="29"/>
        <v>0</v>
      </c>
      <c r="CR109" s="145">
        <f t="shared" si="30"/>
        <v>0</v>
      </c>
      <c r="CS109" s="145">
        <f t="shared" si="31"/>
        <v>0</v>
      </c>
      <c r="CT109" s="145">
        <f t="shared" si="32"/>
        <v>0</v>
      </c>
      <c r="CU109" s="145">
        <f t="shared" si="33"/>
        <v>0</v>
      </c>
    </row>
    <row r="110" spans="1:99">
      <c r="A110" s="255" t="s">
        <v>392</v>
      </c>
      <c r="B110" s="248"/>
      <c r="C110" s="246" t="s">
        <v>492</v>
      </c>
      <c r="D110" s="244" t="s">
        <v>627</v>
      </c>
      <c r="E110" s="148" t="s">
        <v>643</v>
      </c>
      <c r="F110" s="206">
        <v>0</v>
      </c>
      <c r="G110" s="207">
        <v>0</v>
      </c>
      <c r="H110" s="207">
        <v>3</v>
      </c>
      <c r="I110" s="207">
        <v>9.2783505154639183</v>
      </c>
      <c r="J110" s="207">
        <v>24.930747922437675</v>
      </c>
      <c r="K110" s="207">
        <v>50.476724621424566</v>
      </c>
      <c r="L110" s="207">
        <v>72.880395173698275</v>
      </c>
      <c r="M110" s="207">
        <v>84.075219296196991</v>
      </c>
      <c r="N110" s="207">
        <v>88.136701983369576</v>
      </c>
      <c r="O110" s="207">
        <v>89.432790413361332</v>
      </c>
      <c r="P110" s="207">
        <v>89.829083101872882</v>
      </c>
      <c r="Q110" s="207">
        <v>89.98536421432442</v>
      </c>
      <c r="R110" s="207">
        <v>89.999964419426448</v>
      </c>
      <c r="S110" s="210"/>
      <c r="T110" s="209">
        <v>2.5606184999999999</v>
      </c>
      <c r="U110" s="136">
        <f t="shared" si="39"/>
        <v>2.5606184999999999</v>
      </c>
      <c r="V110" s="136">
        <f t="shared" si="39"/>
        <v>2.5606184999999999</v>
      </c>
      <c r="W110" s="136">
        <f t="shared" si="39"/>
        <v>2.5606184999999999</v>
      </c>
      <c r="X110" s="136">
        <f t="shared" si="39"/>
        <v>2.5606184999999999</v>
      </c>
      <c r="Y110" s="136">
        <f t="shared" si="39"/>
        <v>2.5606184999999999</v>
      </c>
      <c r="Z110" s="136">
        <f t="shared" si="39"/>
        <v>2.5606184999999999</v>
      </c>
      <c r="AA110" s="136">
        <f t="shared" si="39"/>
        <v>2.5606184999999999</v>
      </c>
      <c r="AB110" s="136">
        <f t="shared" si="39"/>
        <v>2.5606184999999999</v>
      </c>
      <c r="AC110" s="136">
        <f t="shared" si="39"/>
        <v>2.5606184999999999</v>
      </c>
      <c r="AD110" s="136">
        <f t="shared" si="39"/>
        <v>2.5606184999999999</v>
      </c>
      <c r="AE110" s="136">
        <f t="shared" si="39"/>
        <v>2.5606184999999999</v>
      </c>
      <c r="AF110" s="139"/>
      <c r="AG110" s="138">
        <v>4</v>
      </c>
      <c r="AI110" s="23">
        <f>T110*Invoer!E$8</f>
        <v>1.5363711</v>
      </c>
      <c r="AJ110" s="23">
        <f>U110*Invoer!F$8</f>
        <v>1.5363711</v>
      </c>
      <c r="AK110" s="23">
        <f>V110*Invoer!G$8</f>
        <v>1.5363711</v>
      </c>
      <c r="AL110" s="23">
        <f>W110*Invoer!H$8</f>
        <v>1.5363711</v>
      </c>
      <c r="AM110" s="23">
        <f>X110*Invoer!I$8</f>
        <v>1.5363711</v>
      </c>
      <c r="AN110" s="23">
        <f>Y110*Invoer!J$8</f>
        <v>1.5363711</v>
      </c>
      <c r="AO110" s="23">
        <f>Z110*Invoer!K$8</f>
        <v>1.5363711</v>
      </c>
      <c r="AP110" s="23">
        <f>AA110*Invoer!L$8</f>
        <v>1.5363711</v>
      </c>
      <c r="AQ110" s="23">
        <f>AB110*Invoer!M$8</f>
        <v>1.5363711</v>
      </c>
      <c r="AR110" s="23">
        <f>AC110*Invoer!N$8</f>
        <v>1.5363711</v>
      </c>
      <c r="AS110" s="23">
        <f>AD110*Invoer!O$8</f>
        <v>1.5363711</v>
      </c>
      <c r="AT110" s="23">
        <f>AE110*Invoer!P$8</f>
        <v>1.5363711</v>
      </c>
      <c r="AV110" s="22">
        <f>Invoer!E$6</f>
        <v>1</v>
      </c>
      <c r="AW110" s="22">
        <f>Invoer!F$6</f>
        <v>1</v>
      </c>
      <c r="AX110" s="22">
        <f>Invoer!G$6</f>
        <v>1</v>
      </c>
      <c r="AY110" s="22">
        <f>Invoer!H$6</f>
        <v>1</v>
      </c>
      <c r="AZ110" s="22">
        <f>Invoer!I$6</f>
        <v>1</v>
      </c>
      <c r="BA110" s="22">
        <f>Invoer!J$6</f>
        <v>1</v>
      </c>
      <c r="BB110" s="22">
        <f>Invoer!K$6</f>
        <v>1</v>
      </c>
      <c r="BC110" s="22">
        <f>Invoer!L$6</f>
        <v>1</v>
      </c>
      <c r="BD110" s="22">
        <f>Invoer!M$6</f>
        <v>1</v>
      </c>
      <c r="BE110" s="22">
        <f>Invoer!N$6</f>
        <v>1</v>
      </c>
      <c r="BF110" s="22">
        <f>Invoer!O$6</f>
        <v>1</v>
      </c>
      <c r="BG110" s="22">
        <f>Invoer!P$6</f>
        <v>1</v>
      </c>
      <c r="BI110" s="8">
        <f>Invoer!B$5</f>
        <v>0.75</v>
      </c>
      <c r="BJ110" s="63">
        <f>G110*$F110*$BI110*Invoer!E$10</f>
        <v>0</v>
      </c>
      <c r="BK110" s="63">
        <f>H110*$F110*$BI110*Invoer!F$10</f>
        <v>0</v>
      </c>
      <c r="BL110" s="63">
        <f>I110*$F110*$BI110*Invoer!G$10</f>
        <v>0</v>
      </c>
      <c r="BM110" s="63">
        <f>J110*$F110*$BI110*Invoer!H$10</f>
        <v>0</v>
      </c>
      <c r="BN110" s="63">
        <f>K110*$F110*$BI110*Invoer!I$10</f>
        <v>0</v>
      </c>
      <c r="BO110" s="63">
        <f>L110*$F110*$BI110*Invoer!J$10</f>
        <v>0</v>
      </c>
      <c r="BP110" s="63">
        <f>M110*$F110*$BI110*Invoer!K$10</f>
        <v>0</v>
      </c>
      <c r="BQ110" s="63">
        <f>N110*$F110*$BI110*Invoer!L$10</f>
        <v>0</v>
      </c>
      <c r="BR110" s="63">
        <f>O110*$F110*$BI110*Invoer!M$10</f>
        <v>0</v>
      </c>
      <c r="BS110" s="63">
        <f>P110*$F110*$BI110*Invoer!N$10</f>
        <v>0</v>
      </c>
      <c r="BT110" s="63">
        <f>Q110*$F110*$BI110*Invoer!O$10</f>
        <v>0</v>
      </c>
      <c r="BU110" s="63">
        <f>R110*$F110*$BI110*Invoer!P$10</f>
        <v>0</v>
      </c>
      <c r="BW110" s="7">
        <f>((BJ110*AV110)*(T110*Invoer!E$7))+BJ110*(100%-AV110)*AI110</f>
        <v>0</v>
      </c>
      <c r="BX110" s="7">
        <f>((BK110*AW110)*(U110*Invoer!F$7))+BK110*(100%-AW110)*AJ110</f>
        <v>0</v>
      </c>
      <c r="BY110" s="7">
        <f>((BL110*AX110)*(V110*Invoer!G$7))+BL110*(100%-AX110)*AK110</f>
        <v>0</v>
      </c>
      <c r="BZ110" s="7">
        <f>((BM110*AY110)*(W110*Invoer!H$7))+BM110*(100%-AY110)*AL110</f>
        <v>0</v>
      </c>
      <c r="CA110" s="7">
        <f>((BN110*AZ110)*(X110*Invoer!I$7))+BN110*(100%-AZ110)*AM110</f>
        <v>0</v>
      </c>
      <c r="CB110" s="7">
        <f>((BO110*BA110)*(Y110*Invoer!J$7))+BO110*(100%-BA110)*AN110</f>
        <v>0</v>
      </c>
      <c r="CC110" s="7">
        <f>((BP110*BB110)*(Z110*Invoer!K$7))+BP110*(100%-BB110)*AO110</f>
        <v>0</v>
      </c>
      <c r="CD110" s="7">
        <f>((BQ110*BC110)*(AA110*Invoer!L$7))+BQ110*(100%-BC110)*AP110</f>
        <v>0</v>
      </c>
      <c r="CE110" s="7">
        <f>((BR110*BD110)*(AB110*Invoer!M$7))+BR110*(100%-BD110)*AQ110</f>
        <v>0</v>
      </c>
      <c r="CF110" s="7">
        <f>((BS110*BE110)*(AC110*Invoer!N$7))+BS110*(100%-BE110)*AR110</f>
        <v>0</v>
      </c>
      <c r="CG110" s="7">
        <f>((BT110*BF110)*(AD110*Invoer!O$7))+BT110*(100%-BF110)*AS110</f>
        <v>0</v>
      </c>
      <c r="CH110" s="7">
        <f>((BU110*BG110)*(AE110*Invoer!P$7))+BU110*(100%-BG110)*AT110</f>
        <v>0</v>
      </c>
      <c r="CI110" s="7"/>
      <c r="CJ110" s="145">
        <f t="shared" si="37"/>
        <v>0</v>
      </c>
      <c r="CK110" s="145">
        <f t="shared" si="38"/>
        <v>0</v>
      </c>
      <c r="CL110" s="145">
        <f t="shared" si="24"/>
        <v>0</v>
      </c>
      <c r="CM110" s="145">
        <f t="shared" si="25"/>
        <v>0</v>
      </c>
      <c r="CN110" s="145">
        <f t="shared" si="26"/>
        <v>0</v>
      </c>
      <c r="CO110" s="145">
        <f t="shared" si="27"/>
        <v>0</v>
      </c>
      <c r="CP110" s="145">
        <f t="shared" si="28"/>
        <v>0</v>
      </c>
      <c r="CQ110" s="145">
        <f t="shared" si="29"/>
        <v>0</v>
      </c>
      <c r="CR110" s="145">
        <f t="shared" si="30"/>
        <v>0</v>
      </c>
      <c r="CS110" s="145">
        <f t="shared" si="31"/>
        <v>0</v>
      </c>
      <c r="CT110" s="145">
        <f t="shared" si="32"/>
        <v>0</v>
      </c>
      <c r="CU110" s="145">
        <f t="shared" si="33"/>
        <v>0</v>
      </c>
    </row>
    <row r="111" spans="1:99">
      <c r="A111" s="254" t="s">
        <v>665</v>
      </c>
      <c r="B111" s="251"/>
      <c r="C111" s="251" t="s">
        <v>494</v>
      </c>
      <c r="D111" s="252" t="s">
        <v>103</v>
      </c>
      <c r="E111" s="148" t="s">
        <v>616</v>
      </c>
      <c r="F111" s="206">
        <v>0</v>
      </c>
      <c r="G111" s="207">
        <v>0.05</v>
      </c>
      <c r="H111" s="207">
        <v>0.05</v>
      </c>
      <c r="I111" s="207">
        <v>0.05</v>
      </c>
      <c r="J111" s="207">
        <v>0.05</v>
      </c>
      <c r="K111" s="207">
        <v>0.05</v>
      </c>
      <c r="L111" s="207">
        <v>0.05</v>
      </c>
      <c r="M111" s="207">
        <v>0.05</v>
      </c>
      <c r="N111" s="207">
        <v>0.05</v>
      </c>
      <c r="O111" s="207">
        <v>0.05</v>
      </c>
      <c r="P111" s="207">
        <v>0.05</v>
      </c>
      <c r="Q111" s="207">
        <v>0.05</v>
      </c>
      <c r="R111" s="207">
        <v>0.05</v>
      </c>
      <c r="S111" s="210"/>
      <c r="T111" s="212">
        <v>60</v>
      </c>
      <c r="U111" s="136">
        <f t="shared" si="39"/>
        <v>60</v>
      </c>
      <c r="V111" s="136">
        <f t="shared" si="39"/>
        <v>60</v>
      </c>
      <c r="W111" s="136">
        <f t="shared" si="39"/>
        <v>60</v>
      </c>
      <c r="X111" s="136">
        <f t="shared" si="39"/>
        <v>60</v>
      </c>
      <c r="Y111" s="136">
        <f t="shared" si="39"/>
        <v>60</v>
      </c>
      <c r="Z111" s="136">
        <f t="shared" si="39"/>
        <v>60</v>
      </c>
      <c r="AA111" s="136">
        <f t="shared" si="39"/>
        <v>60</v>
      </c>
      <c r="AB111" s="136">
        <f t="shared" si="39"/>
        <v>60</v>
      </c>
      <c r="AC111" s="136">
        <f t="shared" si="39"/>
        <v>60</v>
      </c>
      <c r="AD111" s="136">
        <f t="shared" si="39"/>
        <v>60</v>
      </c>
      <c r="AE111" s="136">
        <f t="shared" si="39"/>
        <v>60</v>
      </c>
      <c r="AF111" s="139"/>
      <c r="AG111" s="138">
        <v>4</v>
      </c>
      <c r="AI111" s="23">
        <f>T111*Invoer!E$8</f>
        <v>36</v>
      </c>
      <c r="AJ111" s="23">
        <f>U111*Invoer!F$8</f>
        <v>36</v>
      </c>
      <c r="AK111" s="23">
        <f>V111*Invoer!G$8</f>
        <v>36</v>
      </c>
      <c r="AL111" s="23">
        <f>W111*Invoer!H$8</f>
        <v>36</v>
      </c>
      <c r="AM111" s="23">
        <f>X111*Invoer!I$8</f>
        <v>36</v>
      </c>
      <c r="AN111" s="23">
        <f>Y111*Invoer!J$8</f>
        <v>36</v>
      </c>
      <c r="AO111" s="23">
        <f>Z111*Invoer!K$8</f>
        <v>36</v>
      </c>
      <c r="AP111" s="23">
        <f>AA111*Invoer!L$8</f>
        <v>36</v>
      </c>
      <c r="AQ111" s="23">
        <f>AB111*Invoer!M$8</f>
        <v>36</v>
      </c>
      <c r="AR111" s="23">
        <f>AC111*Invoer!N$8</f>
        <v>36</v>
      </c>
      <c r="AS111" s="23">
        <f>AD111*Invoer!O$8</f>
        <v>36</v>
      </c>
      <c r="AT111" s="23">
        <f>AE111*Invoer!P$8</f>
        <v>36</v>
      </c>
      <c r="AU111" s="22"/>
      <c r="AV111" s="22">
        <f>Invoer!E$6</f>
        <v>1</v>
      </c>
      <c r="AW111" s="22">
        <f>Invoer!F$6</f>
        <v>1</v>
      </c>
      <c r="AX111" s="22">
        <f>Invoer!G$6</f>
        <v>1</v>
      </c>
      <c r="AY111" s="22">
        <f>Invoer!H$6</f>
        <v>1</v>
      </c>
      <c r="AZ111" s="22">
        <f>Invoer!I$6</f>
        <v>1</v>
      </c>
      <c r="BA111" s="22">
        <f>Invoer!J$6</f>
        <v>1</v>
      </c>
      <c r="BB111" s="22">
        <f>Invoer!K$6</f>
        <v>1</v>
      </c>
      <c r="BC111" s="22">
        <f>Invoer!L$6</f>
        <v>1</v>
      </c>
      <c r="BD111" s="22">
        <f>Invoer!M$6</f>
        <v>1</v>
      </c>
      <c r="BE111" s="22">
        <f>Invoer!N$6</f>
        <v>1</v>
      </c>
      <c r="BF111" s="22">
        <f>Invoer!O$6</f>
        <v>1</v>
      </c>
      <c r="BG111" s="22">
        <f>Invoer!P$6</f>
        <v>1</v>
      </c>
      <c r="BI111" s="8">
        <f>Invoer!B$5</f>
        <v>0.75</v>
      </c>
      <c r="BJ111" s="63">
        <f>G111*$F111*$BI111*Invoer!E$10</f>
        <v>0</v>
      </c>
      <c r="BK111" s="63">
        <f>H111*$F111*$BI111*Invoer!F$10</f>
        <v>0</v>
      </c>
      <c r="BL111" s="63">
        <f>I111*$F111*$BI111*Invoer!G$10</f>
        <v>0</v>
      </c>
      <c r="BM111" s="63">
        <f>J111*$F111*$BI111*Invoer!H$10</f>
        <v>0</v>
      </c>
      <c r="BN111" s="63">
        <f>K111*$F111*$BI111*Invoer!I$10</f>
        <v>0</v>
      </c>
      <c r="BO111" s="63">
        <f>L111*$F111*$BI111*Invoer!J$10</f>
        <v>0</v>
      </c>
      <c r="BP111" s="63">
        <f>M111*$F111*$BI111*Invoer!K$10</f>
        <v>0</v>
      </c>
      <c r="BQ111" s="63">
        <f>N111*$F111*$BI111*Invoer!L$10</f>
        <v>0</v>
      </c>
      <c r="BR111" s="63">
        <f>O111*$F111*$BI111*Invoer!M$10</f>
        <v>0</v>
      </c>
      <c r="BS111" s="63">
        <f>P111*$F111*$BI111*Invoer!N$10</f>
        <v>0</v>
      </c>
      <c r="BT111" s="63">
        <f>Q111*$F111*$BI111*Invoer!O$10</f>
        <v>0</v>
      </c>
      <c r="BU111" s="63">
        <f>R111*$F111*$BI111*Invoer!P$10</f>
        <v>0</v>
      </c>
      <c r="BW111" s="7">
        <f>((BJ111*AV111)*(T111*Invoer!E$7))+BJ111*(100%-AV111)*AI111</f>
        <v>0</v>
      </c>
      <c r="BX111" s="7">
        <f>((BK111*AW111)*(U111*Invoer!F$7))+BK111*(100%-AW111)*AJ111</f>
        <v>0</v>
      </c>
      <c r="BY111" s="7">
        <f>((BL111*AX111)*(V111*Invoer!G$7))+BL111*(100%-AX111)*AK111</f>
        <v>0</v>
      </c>
      <c r="BZ111" s="7">
        <f>((BM111*AY111)*(W111*Invoer!H$7))+BM111*(100%-AY111)*AL111</f>
        <v>0</v>
      </c>
      <c r="CA111" s="7">
        <f>((BN111*AZ111)*(X111*Invoer!I$7))+BN111*(100%-AZ111)*AM111</f>
        <v>0</v>
      </c>
      <c r="CB111" s="7">
        <f>((BO111*BA111)*(Y111*Invoer!J$7))+BO111*(100%-BA111)*AN111</f>
        <v>0</v>
      </c>
      <c r="CC111" s="7">
        <f>((BP111*BB111)*(Z111*Invoer!K$7))+BP111*(100%-BB111)*AO111</f>
        <v>0</v>
      </c>
      <c r="CD111" s="7">
        <f>((BQ111*BC111)*(AA111*Invoer!L$7))+BQ111*(100%-BC111)*AP111</f>
        <v>0</v>
      </c>
      <c r="CE111" s="7">
        <f>((BR111*BD111)*(AB111*Invoer!M$7))+BR111*(100%-BD111)*AQ111</f>
        <v>0</v>
      </c>
      <c r="CF111" s="7">
        <f>((BS111*BE111)*(AC111*Invoer!N$7))+BS111*(100%-BE111)*AR111</f>
        <v>0</v>
      </c>
      <c r="CG111" s="7">
        <f>((BT111*BF111)*(AD111*Invoer!O$7))+BT111*(100%-BF111)*AS111</f>
        <v>0</v>
      </c>
      <c r="CH111" s="7">
        <f>((BU111*BG111)*(AE111*Invoer!P$7))+BU111*(100%-BG111)*AT111</f>
        <v>0</v>
      </c>
      <c r="CJ111" s="145">
        <f t="shared" si="37"/>
        <v>0</v>
      </c>
      <c r="CK111" s="145">
        <f t="shared" si="38"/>
        <v>0</v>
      </c>
      <c r="CL111" s="145">
        <f t="shared" si="24"/>
        <v>0</v>
      </c>
      <c r="CM111" s="145">
        <f t="shared" si="25"/>
        <v>0</v>
      </c>
      <c r="CN111" s="145">
        <f t="shared" si="26"/>
        <v>0</v>
      </c>
      <c r="CO111" s="145">
        <f t="shared" si="27"/>
        <v>0</v>
      </c>
      <c r="CP111" s="145">
        <f t="shared" si="28"/>
        <v>0</v>
      </c>
      <c r="CQ111" s="145">
        <f t="shared" si="29"/>
        <v>0</v>
      </c>
      <c r="CR111" s="145">
        <f t="shared" si="30"/>
        <v>0</v>
      </c>
      <c r="CS111" s="145">
        <f t="shared" si="31"/>
        <v>0</v>
      </c>
      <c r="CT111" s="145">
        <f t="shared" si="32"/>
        <v>0</v>
      </c>
      <c r="CU111" s="145">
        <f t="shared" si="33"/>
        <v>0</v>
      </c>
    </row>
    <row r="112" spans="1:99">
      <c r="A112" s="259" t="s">
        <v>448</v>
      </c>
      <c r="B112" s="251"/>
      <c r="C112" s="251" t="s">
        <v>495</v>
      </c>
      <c r="D112" s="252" t="s">
        <v>103</v>
      </c>
      <c r="E112" s="148" t="s">
        <v>616</v>
      </c>
      <c r="F112" s="206">
        <v>0</v>
      </c>
      <c r="G112" s="207">
        <v>0</v>
      </c>
      <c r="H112" s="207">
        <v>0</v>
      </c>
      <c r="I112" s="207">
        <v>0.15</v>
      </c>
      <c r="J112" s="207">
        <v>0.25</v>
      </c>
      <c r="K112" s="207">
        <v>0.25</v>
      </c>
      <c r="L112" s="207">
        <v>0.25</v>
      </c>
      <c r="M112" s="207">
        <v>0.25</v>
      </c>
      <c r="N112" s="207">
        <v>0.25</v>
      </c>
      <c r="O112" s="207">
        <v>0.25</v>
      </c>
      <c r="P112" s="207">
        <v>0.25</v>
      </c>
      <c r="Q112" s="207">
        <v>0.25</v>
      </c>
      <c r="R112" s="207">
        <v>0.25</v>
      </c>
      <c r="S112" s="210"/>
      <c r="T112" s="213">
        <v>60</v>
      </c>
      <c r="U112" s="35">
        <f t="shared" si="39"/>
        <v>60</v>
      </c>
      <c r="V112" s="35">
        <f t="shared" si="39"/>
        <v>60</v>
      </c>
      <c r="W112" s="35">
        <f t="shared" si="39"/>
        <v>60</v>
      </c>
      <c r="X112" s="35">
        <f t="shared" si="39"/>
        <v>60</v>
      </c>
      <c r="Y112" s="35">
        <f t="shared" si="39"/>
        <v>60</v>
      </c>
      <c r="Z112" s="35">
        <f t="shared" si="39"/>
        <v>60</v>
      </c>
      <c r="AA112" s="35">
        <f t="shared" si="39"/>
        <v>60</v>
      </c>
      <c r="AB112" s="35">
        <f t="shared" si="39"/>
        <v>60</v>
      </c>
      <c r="AC112" s="35">
        <f t="shared" si="39"/>
        <v>60</v>
      </c>
      <c r="AD112" s="35">
        <f t="shared" si="39"/>
        <v>60</v>
      </c>
      <c r="AE112" s="35">
        <f t="shared" si="39"/>
        <v>60</v>
      </c>
      <c r="AF112" s="139"/>
      <c r="AG112" s="138">
        <v>4</v>
      </c>
      <c r="AI112" s="23">
        <f>T112*Invoer!E$8</f>
        <v>36</v>
      </c>
      <c r="AJ112" s="23">
        <f>U112*Invoer!F$8</f>
        <v>36</v>
      </c>
      <c r="AK112" s="23">
        <f>V112*Invoer!G$8</f>
        <v>36</v>
      </c>
      <c r="AL112" s="23">
        <f>W112*Invoer!H$8</f>
        <v>36</v>
      </c>
      <c r="AM112" s="23">
        <f>X112*Invoer!I$8</f>
        <v>36</v>
      </c>
      <c r="AN112" s="23">
        <f>Y112*Invoer!J$8</f>
        <v>36</v>
      </c>
      <c r="AO112" s="23">
        <f>Z112*Invoer!K$8</f>
        <v>36</v>
      </c>
      <c r="AP112" s="23">
        <f>AA112*Invoer!L$8</f>
        <v>36</v>
      </c>
      <c r="AQ112" s="23">
        <f>AB112*Invoer!M$8</f>
        <v>36</v>
      </c>
      <c r="AR112" s="23">
        <f>AC112*Invoer!N$8</f>
        <v>36</v>
      </c>
      <c r="AS112" s="23">
        <f>AD112*Invoer!O$8</f>
        <v>36</v>
      </c>
      <c r="AT112" s="23">
        <f>AE112*Invoer!P$8</f>
        <v>36</v>
      </c>
      <c r="AV112" s="22">
        <f>Invoer!E$6</f>
        <v>1</v>
      </c>
      <c r="AW112" s="22">
        <f>Invoer!F$6</f>
        <v>1</v>
      </c>
      <c r="AX112" s="22">
        <f>Invoer!G$6</f>
        <v>1</v>
      </c>
      <c r="AY112" s="22">
        <f>Invoer!H$6</f>
        <v>1</v>
      </c>
      <c r="AZ112" s="22">
        <f>Invoer!I$6</f>
        <v>1</v>
      </c>
      <c r="BA112" s="22">
        <f>Invoer!J$6</f>
        <v>1</v>
      </c>
      <c r="BB112" s="22">
        <f>Invoer!K$6</f>
        <v>1</v>
      </c>
      <c r="BC112" s="22">
        <f>Invoer!L$6</f>
        <v>1</v>
      </c>
      <c r="BD112" s="22">
        <f>Invoer!M$6</f>
        <v>1</v>
      </c>
      <c r="BE112" s="22">
        <f>Invoer!N$6</f>
        <v>1</v>
      </c>
      <c r="BF112" s="22">
        <f>Invoer!O$6</f>
        <v>1</v>
      </c>
      <c r="BG112" s="22">
        <f>Invoer!P$6</f>
        <v>1</v>
      </c>
      <c r="BI112" s="8">
        <f>Invoer!B$5</f>
        <v>0.75</v>
      </c>
      <c r="BJ112" s="63">
        <f>G112*$F112*$BI112*Invoer!E$10</f>
        <v>0</v>
      </c>
      <c r="BK112" s="63">
        <f>H112*$F112*$BI112*Invoer!F$10</f>
        <v>0</v>
      </c>
      <c r="BL112" s="63">
        <f>I112*$F112*$BI112*Invoer!G$10</f>
        <v>0</v>
      </c>
      <c r="BM112" s="63">
        <f>J112*$F112*$BI112*Invoer!H$10</f>
        <v>0</v>
      </c>
      <c r="BN112" s="63">
        <f>K112*$F112*$BI112*Invoer!I$10</f>
        <v>0</v>
      </c>
      <c r="BO112" s="63">
        <f>L112*$F112*$BI112*Invoer!J$10</f>
        <v>0</v>
      </c>
      <c r="BP112" s="63">
        <f>M112*$F112*$BI112*Invoer!K$10</f>
        <v>0</v>
      </c>
      <c r="BQ112" s="63">
        <f>N112*$F112*$BI112*Invoer!L$10</f>
        <v>0</v>
      </c>
      <c r="BR112" s="63">
        <f>O112*$F112*$BI112*Invoer!M$10</f>
        <v>0</v>
      </c>
      <c r="BS112" s="63">
        <f>P112*$F112*$BI112*Invoer!N$10</f>
        <v>0</v>
      </c>
      <c r="BT112" s="63">
        <f>Q112*$F112*$BI112*Invoer!O$10</f>
        <v>0</v>
      </c>
      <c r="BU112" s="63">
        <f>R112*$F112*$BI112*Invoer!P$10</f>
        <v>0</v>
      </c>
      <c r="BW112" s="7">
        <f>((BJ112*AV112)*(T112*Invoer!E$7))+BJ112*(100%-AV112)*AI112</f>
        <v>0</v>
      </c>
      <c r="BX112" s="7">
        <f>((BK112*AW112)*(U112*Invoer!F$7))+BK112*(100%-AW112)*AJ112</f>
        <v>0</v>
      </c>
      <c r="BY112" s="7">
        <f>((BL112*AX112)*(V112*Invoer!G$7))+BL112*(100%-AX112)*AK112</f>
        <v>0</v>
      </c>
      <c r="BZ112" s="7">
        <f>((BM112*AY112)*(W112*Invoer!H$7))+BM112*(100%-AY112)*AL112</f>
        <v>0</v>
      </c>
      <c r="CA112" s="7">
        <f>((BN112*AZ112)*(X112*Invoer!I$7))+BN112*(100%-AZ112)*AM112</f>
        <v>0</v>
      </c>
      <c r="CB112" s="7">
        <f>((BO112*BA112)*(Y112*Invoer!J$7))+BO112*(100%-BA112)*AN112</f>
        <v>0</v>
      </c>
      <c r="CC112" s="7">
        <f>((BP112*BB112)*(Z112*Invoer!K$7))+BP112*(100%-BB112)*AO112</f>
        <v>0</v>
      </c>
      <c r="CD112" s="7">
        <f>((BQ112*BC112)*(AA112*Invoer!L$7))+BQ112*(100%-BC112)*AP112</f>
        <v>0</v>
      </c>
      <c r="CE112" s="7">
        <f>((BR112*BD112)*(AB112*Invoer!M$7))+BR112*(100%-BD112)*AQ112</f>
        <v>0</v>
      </c>
      <c r="CF112" s="7">
        <f>((BS112*BE112)*(AC112*Invoer!N$7))+BS112*(100%-BE112)*AR112</f>
        <v>0</v>
      </c>
      <c r="CG112" s="7">
        <f>((BT112*BF112)*(AD112*Invoer!O$7))+BT112*(100%-BF112)*AS112</f>
        <v>0</v>
      </c>
      <c r="CH112" s="7">
        <f>((BU112*BG112)*(AE112*Invoer!P$7))+BU112*(100%-BG112)*AT112</f>
        <v>0</v>
      </c>
      <c r="CJ112" s="145">
        <f t="shared" si="37"/>
        <v>0</v>
      </c>
      <c r="CK112" s="145">
        <f t="shared" si="38"/>
        <v>0</v>
      </c>
      <c r="CL112" s="145">
        <f t="shared" si="24"/>
        <v>0</v>
      </c>
      <c r="CM112" s="145">
        <f t="shared" si="25"/>
        <v>0</v>
      </c>
      <c r="CN112" s="145">
        <f t="shared" si="26"/>
        <v>0</v>
      </c>
      <c r="CO112" s="145">
        <f t="shared" si="27"/>
        <v>0</v>
      </c>
      <c r="CP112" s="145">
        <f t="shared" si="28"/>
        <v>0</v>
      </c>
      <c r="CQ112" s="145">
        <f t="shared" si="29"/>
        <v>0</v>
      </c>
      <c r="CR112" s="145">
        <f t="shared" si="30"/>
        <v>0</v>
      </c>
      <c r="CS112" s="145">
        <f t="shared" si="31"/>
        <v>0</v>
      </c>
      <c r="CT112" s="145">
        <f t="shared" si="32"/>
        <v>0</v>
      </c>
      <c r="CU112" s="145">
        <f t="shared" si="33"/>
        <v>0</v>
      </c>
    </row>
    <row r="113" spans="1:99">
      <c r="A113" s="241" t="s">
        <v>219</v>
      </c>
      <c r="B113" s="242" t="s">
        <v>220</v>
      </c>
      <c r="C113" s="246" t="s">
        <v>221</v>
      </c>
      <c r="D113" s="244" t="s">
        <v>122</v>
      </c>
      <c r="E113" s="148" t="s">
        <v>643</v>
      </c>
      <c r="F113" s="206">
        <v>32</v>
      </c>
      <c r="G113" s="207">
        <v>0</v>
      </c>
      <c r="H113" s="207">
        <v>0</v>
      </c>
      <c r="I113" s="207">
        <v>3</v>
      </c>
      <c r="J113" s="207">
        <v>3.5</v>
      </c>
      <c r="K113" s="207">
        <v>4</v>
      </c>
      <c r="L113" s="207">
        <v>5</v>
      </c>
      <c r="M113" s="207">
        <v>6</v>
      </c>
      <c r="N113" s="207">
        <v>7</v>
      </c>
      <c r="O113" s="207">
        <v>8</v>
      </c>
      <c r="P113" s="207">
        <v>9</v>
      </c>
      <c r="Q113" s="207">
        <v>9</v>
      </c>
      <c r="R113" s="207">
        <v>9</v>
      </c>
      <c r="S113" s="210"/>
      <c r="T113" s="209">
        <v>10</v>
      </c>
      <c r="U113" s="136">
        <f t="shared" si="39"/>
        <v>10</v>
      </c>
      <c r="V113" s="136">
        <f t="shared" si="39"/>
        <v>10</v>
      </c>
      <c r="W113" s="136">
        <f t="shared" si="39"/>
        <v>10</v>
      </c>
      <c r="X113" s="136">
        <f t="shared" si="39"/>
        <v>10</v>
      </c>
      <c r="Y113" s="136">
        <f t="shared" si="39"/>
        <v>10</v>
      </c>
      <c r="Z113" s="136">
        <f t="shared" si="39"/>
        <v>10</v>
      </c>
      <c r="AA113" s="136">
        <f t="shared" si="39"/>
        <v>10</v>
      </c>
      <c r="AB113" s="136">
        <f t="shared" si="39"/>
        <v>10</v>
      </c>
      <c r="AC113" s="136">
        <f t="shared" si="39"/>
        <v>10</v>
      </c>
      <c r="AD113" s="136">
        <f t="shared" si="39"/>
        <v>10</v>
      </c>
      <c r="AE113" s="136">
        <f t="shared" si="39"/>
        <v>10</v>
      </c>
      <c r="AF113" s="139"/>
      <c r="AG113" s="138">
        <v>4</v>
      </c>
      <c r="AI113" s="23">
        <f>T113*Invoer!E$8</f>
        <v>6</v>
      </c>
      <c r="AJ113" s="23">
        <f>U113*Invoer!F$8</f>
        <v>6</v>
      </c>
      <c r="AK113" s="23">
        <f>V113*Invoer!G$8</f>
        <v>6</v>
      </c>
      <c r="AL113" s="23">
        <f>W113*Invoer!H$8</f>
        <v>6</v>
      </c>
      <c r="AM113" s="23">
        <f>X113*Invoer!I$8</f>
        <v>6</v>
      </c>
      <c r="AN113" s="23">
        <f>Y113*Invoer!J$8</f>
        <v>6</v>
      </c>
      <c r="AO113" s="23">
        <f>Z113*Invoer!K$8</f>
        <v>6</v>
      </c>
      <c r="AP113" s="23">
        <f>AA113*Invoer!L$8</f>
        <v>6</v>
      </c>
      <c r="AQ113" s="23">
        <f>AB113*Invoer!M$8</f>
        <v>6</v>
      </c>
      <c r="AR113" s="23">
        <f>AC113*Invoer!N$8</f>
        <v>6</v>
      </c>
      <c r="AS113" s="23">
        <f>AD113*Invoer!O$8</f>
        <v>6</v>
      </c>
      <c r="AT113" s="23">
        <f>AE113*Invoer!P$8</f>
        <v>6</v>
      </c>
      <c r="AV113" s="22">
        <f>Invoer!E$6</f>
        <v>1</v>
      </c>
      <c r="AW113" s="22">
        <f>Invoer!F$6</f>
        <v>1</v>
      </c>
      <c r="AX113" s="22">
        <f>Invoer!G$6</f>
        <v>1</v>
      </c>
      <c r="AY113" s="22">
        <f>Invoer!H$6</f>
        <v>1</v>
      </c>
      <c r="AZ113" s="22">
        <f>Invoer!I$6</f>
        <v>1</v>
      </c>
      <c r="BA113" s="22">
        <f>Invoer!J$6</f>
        <v>1</v>
      </c>
      <c r="BB113" s="22">
        <f>Invoer!K$6</f>
        <v>1</v>
      </c>
      <c r="BC113" s="22">
        <f>Invoer!L$6</f>
        <v>1</v>
      </c>
      <c r="BD113" s="22">
        <f>Invoer!M$6</f>
        <v>1</v>
      </c>
      <c r="BE113" s="22">
        <f>Invoer!N$6</f>
        <v>1</v>
      </c>
      <c r="BF113" s="22">
        <f>Invoer!O$6</f>
        <v>1</v>
      </c>
      <c r="BG113" s="22">
        <f>Invoer!P$6</f>
        <v>1</v>
      </c>
      <c r="BI113" s="8">
        <f>Invoer!B$5</f>
        <v>0.75</v>
      </c>
      <c r="BJ113" s="63">
        <f>G113*$F113*$BI113*Invoer!E$10</f>
        <v>0</v>
      </c>
      <c r="BK113" s="63">
        <f>H113*$F113*$BI113*Invoer!F$10</f>
        <v>0</v>
      </c>
      <c r="BL113" s="63">
        <f>I113*$F113*$BI113*Invoer!G$10</f>
        <v>72</v>
      </c>
      <c r="BM113" s="63">
        <f>J113*$F113*$BI113*Invoer!H$10</f>
        <v>84</v>
      </c>
      <c r="BN113" s="63">
        <f>K113*$F113*$BI113*Invoer!I$10</f>
        <v>96</v>
      </c>
      <c r="BO113" s="63">
        <f>L113*$F113*$BI113*Invoer!J$10</f>
        <v>120</v>
      </c>
      <c r="BP113" s="63">
        <f>M113*$F113*$BI113*Invoer!K$10</f>
        <v>144</v>
      </c>
      <c r="BQ113" s="63">
        <f>N113*$F113*$BI113*Invoer!L$10</f>
        <v>168</v>
      </c>
      <c r="BR113" s="63">
        <f>O113*$F113*$BI113*Invoer!M$10</f>
        <v>192</v>
      </c>
      <c r="BS113" s="63">
        <f>P113*$F113*$BI113*Invoer!N$10</f>
        <v>216</v>
      </c>
      <c r="BT113" s="63">
        <f>Q113*$F113*$BI113*Invoer!O$10</f>
        <v>216</v>
      </c>
      <c r="BU113" s="63">
        <f>R113*$F113*$BI113*Invoer!P$10</f>
        <v>216</v>
      </c>
      <c r="BW113" s="7">
        <f>((BJ113*AV113)*(T113*Invoer!E$7))+BJ113*(100%-AV113)*AI113</f>
        <v>0</v>
      </c>
      <c r="BX113" s="7">
        <f>((BK113*AW113)*(U113*Invoer!F$7))+BK113*(100%-AW113)*AJ113</f>
        <v>0</v>
      </c>
      <c r="BY113" s="7">
        <f>((BL113*AX113)*(V113*Invoer!G$7))+BL113*(100%-AX113)*AK113</f>
        <v>720</v>
      </c>
      <c r="BZ113" s="7">
        <f>((BM113*AY113)*(W113*Invoer!H$7))+BM113*(100%-AY113)*AL113</f>
        <v>840</v>
      </c>
      <c r="CA113" s="7">
        <f>((BN113*AZ113)*(X113*Invoer!I$7))+BN113*(100%-AZ113)*AM113</f>
        <v>960</v>
      </c>
      <c r="CB113" s="7">
        <f>((BO113*BA113)*(Y113*Invoer!J$7))+BO113*(100%-BA113)*AN113</f>
        <v>1200</v>
      </c>
      <c r="CC113" s="7">
        <f>((BP113*BB113)*(Z113*Invoer!K$7))+BP113*(100%-BB113)*AO113</f>
        <v>1440</v>
      </c>
      <c r="CD113" s="7">
        <f>((BQ113*BC113)*(AA113*Invoer!L$7))+BQ113*(100%-BC113)*AP113</f>
        <v>1680</v>
      </c>
      <c r="CE113" s="7">
        <f>((BR113*BD113)*(AB113*Invoer!M$7))+BR113*(100%-BD113)*AQ113</f>
        <v>1920</v>
      </c>
      <c r="CF113" s="7">
        <f>((BS113*BE113)*(AC113*Invoer!N$7))+BS113*(100%-BE113)*AR113</f>
        <v>2160</v>
      </c>
      <c r="CG113" s="7">
        <f>((BT113*BF113)*(AD113*Invoer!O$7))+BT113*(100%-BF113)*AS113</f>
        <v>2160</v>
      </c>
      <c r="CH113" s="7">
        <f>((BU113*BG113)*(AE113*Invoer!P$7))+BU113*(100%-BG113)*AT113</f>
        <v>2160</v>
      </c>
      <c r="CI113" s="7"/>
      <c r="CJ113" s="145">
        <f t="shared" si="37"/>
        <v>0</v>
      </c>
      <c r="CK113" s="145">
        <f t="shared" si="38"/>
        <v>0</v>
      </c>
      <c r="CL113" s="145">
        <f t="shared" si="24"/>
        <v>18</v>
      </c>
      <c r="CM113" s="145">
        <f t="shared" si="25"/>
        <v>21</v>
      </c>
      <c r="CN113" s="145">
        <f t="shared" si="26"/>
        <v>24</v>
      </c>
      <c r="CO113" s="145">
        <f t="shared" si="27"/>
        <v>30</v>
      </c>
      <c r="CP113" s="145">
        <f t="shared" si="28"/>
        <v>36</v>
      </c>
      <c r="CQ113" s="145">
        <f t="shared" si="29"/>
        <v>42</v>
      </c>
      <c r="CR113" s="145">
        <f t="shared" si="30"/>
        <v>48</v>
      </c>
      <c r="CS113" s="145">
        <f t="shared" si="31"/>
        <v>54</v>
      </c>
      <c r="CT113" s="145">
        <f t="shared" si="32"/>
        <v>54</v>
      </c>
      <c r="CU113" s="145">
        <f t="shared" si="33"/>
        <v>54</v>
      </c>
    </row>
    <row r="114" spans="1:99">
      <c r="A114" s="258" t="s">
        <v>435</v>
      </c>
      <c r="B114" s="251"/>
      <c r="C114" s="251" t="s">
        <v>574</v>
      </c>
      <c r="D114" s="252" t="s">
        <v>628</v>
      </c>
      <c r="E114" s="148" t="s">
        <v>616</v>
      </c>
      <c r="F114" s="206">
        <v>0</v>
      </c>
      <c r="G114" s="207">
        <v>0.05</v>
      </c>
      <c r="H114" s="207">
        <v>0.05</v>
      </c>
      <c r="I114" s="207">
        <v>0.05</v>
      </c>
      <c r="J114" s="207">
        <v>0.05</v>
      </c>
      <c r="K114" s="207">
        <v>0.05</v>
      </c>
      <c r="L114" s="207">
        <v>0.05</v>
      </c>
      <c r="M114" s="207">
        <v>0.05</v>
      </c>
      <c r="N114" s="207">
        <v>0.05</v>
      </c>
      <c r="O114" s="207">
        <v>0.05</v>
      </c>
      <c r="P114" s="207">
        <v>0.05</v>
      </c>
      <c r="Q114" s="207">
        <v>0.05</v>
      </c>
      <c r="R114" s="207">
        <v>0.05</v>
      </c>
      <c r="S114" s="210"/>
      <c r="T114" s="212">
        <v>60</v>
      </c>
      <c r="U114" s="136">
        <f t="shared" si="39"/>
        <v>60</v>
      </c>
      <c r="V114" s="136">
        <f t="shared" si="39"/>
        <v>60</v>
      </c>
      <c r="W114" s="136">
        <f t="shared" si="39"/>
        <v>60</v>
      </c>
      <c r="X114" s="136">
        <f t="shared" si="39"/>
        <v>60</v>
      </c>
      <c r="Y114" s="136">
        <f t="shared" si="39"/>
        <v>60</v>
      </c>
      <c r="Z114" s="136">
        <f t="shared" si="39"/>
        <v>60</v>
      </c>
      <c r="AA114" s="136">
        <f t="shared" si="39"/>
        <v>60</v>
      </c>
      <c r="AB114" s="136">
        <f t="shared" si="39"/>
        <v>60</v>
      </c>
      <c r="AC114" s="136">
        <f t="shared" si="39"/>
        <v>60</v>
      </c>
      <c r="AD114" s="136">
        <f t="shared" si="39"/>
        <v>60</v>
      </c>
      <c r="AE114" s="136">
        <f t="shared" si="39"/>
        <v>60</v>
      </c>
      <c r="AF114" s="139"/>
      <c r="AG114" s="138">
        <v>4</v>
      </c>
      <c r="AI114" s="23">
        <f>T114*Invoer!E$8</f>
        <v>36</v>
      </c>
      <c r="AJ114" s="23">
        <f>U114*Invoer!F$8</f>
        <v>36</v>
      </c>
      <c r="AK114" s="23">
        <f>V114*Invoer!G$8</f>
        <v>36</v>
      </c>
      <c r="AL114" s="23">
        <f>W114*Invoer!H$8</f>
        <v>36</v>
      </c>
      <c r="AM114" s="23">
        <f>X114*Invoer!I$8</f>
        <v>36</v>
      </c>
      <c r="AN114" s="23">
        <f>Y114*Invoer!J$8</f>
        <v>36</v>
      </c>
      <c r="AO114" s="23">
        <f>Z114*Invoer!K$8</f>
        <v>36</v>
      </c>
      <c r="AP114" s="23">
        <f>AA114*Invoer!L$8</f>
        <v>36</v>
      </c>
      <c r="AQ114" s="23">
        <f>AB114*Invoer!M$8</f>
        <v>36</v>
      </c>
      <c r="AR114" s="23">
        <f>AC114*Invoer!N$8</f>
        <v>36</v>
      </c>
      <c r="AS114" s="23">
        <f>AD114*Invoer!O$8</f>
        <v>36</v>
      </c>
      <c r="AT114" s="23">
        <f>AE114*Invoer!P$8</f>
        <v>36</v>
      </c>
      <c r="AU114" s="22"/>
      <c r="AV114" s="22">
        <f>Invoer!E$6</f>
        <v>1</v>
      </c>
      <c r="AW114" s="22">
        <f>Invoer!F$6</f>
        <v>1</v>
      </c>
      <c r="AX114" s="22">
        <f>Invoer!G$6</f>
        <v>1</v>
      </c>
      <c r="AY114" s="22">
        <f>Invoer!H$6</f>
        <v>1</v>
      </c>
      <c r="AZ114" s="22">
        <f>Invoer!I$6</f>
        <v>1</v>
      </c>
      <c r="BA114" s="22">
        <f>Invoer!J$6</f>
        <v>1</v>
      </c>
      <c r="BB114" s="22">
        <f>Invoer!K$6</f>
        <v>1</v>
      </c>
      <c r="BC114" s="22">
        <f>Invoer!L$6</f>
        <v>1</v>
      </c>
      <c r="BD114" s="22">
        <f>Invoer!M$6</f>
        <v>1</v>
      </c>
      <c r="BE114" s="22">
        <f>Invoer!N$6</f>
        <v>1</v>
      </c>
      <c r="BF114" s="22">
        <f>Invoer!O$6</f>
        <v>1</v>
      </c>
      <c r="BG114" s="22">
        <f>Invoer!P$6</f>
        <v>1</v>
      </c>
      <c r="BI114" s="8">
        <f>Invoer!B$5</f>
        <v>0.75</v>
      </c>
      <c r="BJ114" s="63">
        <f>G114*$F114*$BI114*Invoer!E$10</f>
        <v>0</v>
      </c>
      <c r="BK114" s="63">
        <f>H114*$F114*$BI114*Invoer!F$10</f>
        <v>0</v>
      </c>
      <c r="BL114" s="63">
        <f>I114*$F114*$BI114*Invoer!G$10</f>
        <v>0</v>
      </c>
      <c r="BM114" s="63">
        <f>J114*$F114*$BI114*Invoer!H$10</f>
        <v>0</v>
      </c>
      <c r="BN114" s="63">
        <f>K114*$F114*$BI114*Invoer!I$10</f>
        <v>0</v>
      </c>
      <c r="BO114" s="63">
        <f>L114*$F114*$BI114*Invoer!J$10</f>
        <v>0</v>
      </c>
      <c r="BP114" s="63">
        <f>M114*$F114*$BI114*Invoer!K$10</f>
        <v>0</v>
      </c>
      <c r="BQ114" s="63">
        <f>N114*$F114*$BI114*Invoer!L$10</f>
        <v>0</v>
      </c>
      <c r="BR114" s="63">
        <f>O114*$F114*$BI114*Invoer!M$10</f>
        <v>0</v>
      </c>
      <c r="BS114" s="63">
        <f>P114*$F114*$BI114*Invoer!N$10</f>
        <v>0</v>
      </c>
      <c r="BT114" s="63">
        <f>Q114*$F114*$BI114*Invoer!O$10</f>
        <v>0</v>
      </c>
      <c r="BU114" s="63">
        <f>R114*$F114*$BI114*Invoer!P$10</f>
        <v>0</v>
      </c>
      <c r="BW114" s="7">
        <f>((BJ114*AV114)*(T114*Invoer!E$7))+BJ114*(100%-AV114)*AI114</f>
        <v>0</v>
      </c>
      <c r="BX114" s="7">
        <f>((BK114*AW114)*(U114*Invoer!F$7))+BK114*(100%-AW114)*AJ114</f>
        <v>0</v>
      </c>
      <c r="BY114" s="7">
        <f>((BL114*AX114)*(V114*Invoer!G$7))+BL114*(100%-AX114)*AK114</f>
        <v>0</v>
      </c>
      <c r="BZ114" s="7">
        <f>((BM114*AY114)*(W114*Invoer!H$7))+BM114*(100%-AY114)*AL114</f>
        <v>0</v>
      </c>
      <c r="CA114" s="7">
        <f>((BN114*AZ114)*(X114*Invoer!I$7))+BN114*(100%-AZ114)*AM114</f>
        <v>0</v>
      </c>
      <c r="CB114" s="7">
        <f>((BO114*BA114)*(Y114*Invoer!J$7))+BO114*(100%-BA114)*AN114</f>
        <v>0</v>
      </c>
      <c r="CC114" s="7">
        <f>((BP114*BB114)*(Z114*Invoer!K$7))+BP114*(100%-BB114)*AO114</f>
        <v>0</v>
      </c>
      <c r="CD114" s="7">
        <f>((BQ114*BC114)*(AA114*Invoer!L$7))+BQ114*(100%-BC114)*AP114</f>
        <v>0</v>
      </c>
      <c r="CE114" s="7">
        <f>((BR114*BD114)*(AB114*Invoer!M$7))+BR114*(100%-BD114)*AQ114</f>
        <v>0</v>
      </c>
      <c r="CF114" s="7">
        <f>((BS114*BE114)*(AC114*Invoer!N$7))+BS114*(100%-BE114)*AR114</f>
        <v>0</v>
      </c>
      <c r="CG114" s="7">
        <f>((BT114*BF114)*(AD114*Invoer!O$7))+BT114*(100%-BF114)*AS114</f>
        <v>0</v>
      </c>
      <c r="CH114" s="7">
        <f>((BU114*BG114)*(AE114*Invoer!P$7))+BU114*(100%-BG114)*AT114</f>
        <v>0</v>
      </c>
      <c r="CJ114" s="145">
        <f t="shared" si="37"/>
        <v>0</v>
      </c>
      <c r="CK114" s="145">
        <f t="shared" si="38"/>
        <v>0</v>
      </c>
      <c r="CL114" s="145">
        <f t="shared" si="24"/>
        <v>0</v>
      </c>
      <c r="CM114" s="145">
        <f t="shared" si="25"/>
        <v>0</v>
      </c>
      <c r="CN114" s="145">
        <f t="shared" si="26"/>
        <v>0</v>
      </c>
      <c r="CO114" s="145">
        <f t="shared" si="27"/>
        <v>0</v>
      </c>
      <c r="CP114" s="145">
        <f t="shared" si="28"/>
        <v>0</v>
      </c>
      <c r="CQ114" s="145">
        <f t="shared" si="29"/>
        <v>0</v>
      </c>
      <c r="CR114" s="145">
        <f t="shared" si="30"/>
        <v>0</v>
      </c>
      <c r="CS114" s="145">
        <f t="shared" si="31"/>
        <v>0</v>
      </c>
      <c r="CT114" s="145">
        <f t="shared" si="32"/>
        <v>0</v>
      </c>
      <c r="CU114" s="145">
        <f t="shared" si="33"/>
        <v>0</v>
      </c>
    </row>
    <row r="115" spans="1:99">
      <c r="A115" s="256" t="s">
        <v>414</v>
      </c>
      <c r="B115" s="248"/>
      <c r="C115" s="246" t="s">
        <v>496</v>
      </c>
      <c r="D115" s="244" t="s">
        <v>122</v>
      </c>
      <c r="E115" s="148" t="s">
        <v>643</v>
      </c>
      <c r="F115" s="206">
        <v>0</v>
      </c>
      <c r="G115" s="207">
        <v>0</v>
      </c>
      <c r="H115" s="207">
        <v>0</v>
      </c>
      <c r="I115" s="207">
        <v>3</v>
      </c>
      <c r="J115" s="207">
        <v>3.9867109634551494</v>
      </c>
      <c r="K115" s="207">
        <v>5.2921719955898565</v>
      </c>
      <c r="L115" s="207">
        <v>7.0149799050054806</v>
      </c>
      <c r="M115" s="207">
        <v>9.2809667673716021</v>
      </c>
      <c r="N115" s="207">
        <v>12.248315457916352</v>
      </c>
      <c r="O115" s="207">
        <v>16.111817693104488</v>
      </c>
      <c r="P115" s="207">
        <v>21.104608474991089</v>
      </c>
      <c r="Q115" s="207">
        <v>47.826019741821526</v>
      </c>
      <c r="R115" s="207">
        <v>129.9537037908413</v>
      </c>
      <c r="S115" s="210"/>
      <c r="T115" s="209">
        <v>10.632467999999999</v>
      </c>
      <c r="U115" s="136">
        <f t="shared" si="39"/>
        <v>10.632467999999999</v>
      </c>
      <c r="V115" s="136">
        <f t="shared" si="39"/>
        <v>10.632467999999999</v>
      </c>
      <c r="W115" s="136">
        <f t="shared" si="39"/>
        <v>10.632467999999999</v>
      </c>
      <c r="X115" s="136">
        <f t="shared" si="39"/>
        <v>10.632467999999999</v>
      </c>
      <c r="Y115" s="136">
        <f t="shared" si="39"/>
        <v>10.632467999999999</v>
      </c>
      <c r="Z115" s="136">
        <f t="shared" si="39"/>
        <v>10.632467999999999</v>
      </c>
      <c r="AA115" s="136">
        <f t="shared" si="39"/>
        <v>10.632467999999999</v>
      </c>
      <c r="AB115" s="136">
        <f t="shared" si="39"/>
        <v>10.632467999999999</v>
      </c>
      <c r="AC115" s="136">
        <f t="shared" si="39"/>
        <v>10.632467999999999</v>
      </c>
      <c r="AD115" s="136">
        <f t="shared" si="39"/>
        <v>10.632467999999999</v>
      </c>
      <c r="AE115" s="136">
        <f t="shared" si="39"/>
        <v>10.632467999999999</v>
      </c>
      <c r="AF115" s="139"/>
      <c r="AG115" s="138">
        <v>4</v>
      </c>
      <c r="AI115" s="23">
        <f>T115*Invoer!E$8</f>
        <v>6.3794807999999996</v>
      </c>
      <c r="AJ115" s="23">
        <f>U115*Invoer!F$8</f>
        <v>6.3794807999999996</v>
      </c>
      <c r="AK115" s="23">
        <f>V115*Invoer!G$8</f>
        <v>6.3794807999999996</v>
      </c>
      <c r="AL115" s="23">
        <f>W115*Invoer!H$8</f>
        <v>6.3794807999999996</v>
      </c>
      <c r="AM115" s="23">
        <f>X115*Invoer!I$8</f>
        <v>6.3794807999999996</v>
      </c>
      <c r="AN115" s="23">
        <f>Y115*Invoer!J$8</f>
        <v>6.3794807999999996</v>
      </c>
      <c r="AO115" s="23">
        <f>Z115*Invoer!K$8</f>
        <v>6.3794807999999996</v>
      </c>
      <c r="AP115" s="23">
        <f>AA115*Invoer!L$8</f>
        <v>6.3794807999999996</v>
      </c>
      <c r="AQ115" s="23">
        <f>AB115*Invoer!M$8</f>
        <v>6.3794807999999996</v>
      </c>
      <c r="AR115" s="23">
        <f>AC115*Invoer!N$8</f>
        <v>6.3794807999999996</v>
      </c>
      <c r="AS115" s="23">
        <f>AD115*Invoer!O$8</f>
        <v>6.3794807999999996</v>
      </c>
      <c r="AT115" s="23">
        <f>AE115*Invoer!P$8</f>
        <v>6.3794807999999996</v>
      </c>
      <c r="AV115" s="22">
        <f>Invoer!E$6</f>
        <v>1</v>
      </c>
      <c r="AW115" s="22">
        <f>Invoer!F$6</f>
        <v>1</v>
      </c>
      <c r="AX115" s="22">
        <f>Invoer!G$6</f>
        <v>1</v>
      </c>
      <c r="AY115" s="22">
        <f>Invoer!H$6</f>
        <v>1</v>
      </c>
      <c r="AZ115" s="22">
        <f>Invoer!I$6</f>
        <v>1</v>
      </c>
      <c r="BA115" s="22">
        <f>Invoer!J$6</f>
        <v>1</v>
      </c>
      <c r="BB115" s="22">
        <f>Invoer!K$6</f>
        <v>1</v>
      </c>
      <c r="BC115" s="22">
        <f>Invoer!L$6</f>
        <v>1</v>
      </c>
      <c r="BD115" s="22">
        <f>Invoer!M$6</f>
        <v>1</v>
      </c>
      <c r="BE115" s="22">
        <f>Invoer!N$6</f>
        <v>1</v>
      </c>
      <c r="BF115" s="22">
        <f>Invoer!O$6</f>
        <v>1</v>
      </c>
      <c r="BG115" s="22">
        <f>Invoer!P$6</f>
        <v>1</v>
      </c>
      <c r="BI115" s="8">
        <f>Invoer!B$5</f>
        <v>0.75</v>
      </c>
      <c r="BJ115" s="63">
        <f>G115*$F115*$BI115*Invoer!E$10</f>
        <v>0</v>
      </c>
      <c r="BK115" s="63">
        <f>H115*$F115*$BI115*Invoer!F$10</f>
        <v>0</v>
      </c>
      <c r="BL115" s="63">
        <f>I115*$F115*$BI115*Invoer!G$10</f>
        <v>0</v>
      </c>
      <c r="BM115" s="63">
        <f>J115*$F115*$BI115*Invoer!H$10</f>
        <v>0</v>
      </c>
      <c r="BN115" s="63">
        <f>K115*$F115*$BI115*Invoer!I$10</f>
        <v>0</v>
      </c>
      <c r="BO115" s="63">
        <f>L115*$F115*$BI115*Invoer!J$10</f>
        <v>0</v>
      </c>
      <c r="BP115" s="63">
        <f>M115*$F115*$BI115*Invoer!K$10</f>
        <v>0</v>
      </c>
      <c r="BQ115" s="63">
        <f>N115*$F115*$BI115*Invoer!L$10</f>
        <v>0</v>
      </c>
      <c r="BR115" s="63">
        <f>O115*$F115*$BI115*Invoer!M$10</f>
        <v>0</v>
      </c>
      <c r="BS115" s="63">
        <f>P115*$F115*$BI115*Invoer!N$10</f>
        <v>0</v>
      </c>
      <c r="BT115" s="63">
        <f>Q115*$F115*$BI115*Invoer!O$10</f>
        <v>0</v>
      </c>
      <c r="BU115" s="63">
        <f>R115*$F115*$BI115*Invoer!P$10</f>
        <v>0</v>
      </c>
      <c r="BW115" s="7">
        <f>((BJ115*AV115)*(T115*Invoer!E$7))+BJ115*(100%-AV115)*AI115</f>
        <v>0</v>
      </c>
      <c r="BX115" s="7">
        <f>((BK115*AW115)*(U115*Invoer!F$7))+BK115*(100%-AW115)*AJ115</f>
        <v>0</v>
      </c>
      <c r="BY115" s="7">
        <f>((BL115*AX115)*(V115*Invoer!G$7))+BL115*(100%-AX115)*AK115</f>
        <v>0</v>
      </c>
      <c r="BZ115" s="7">
        <f>((BM115*AY115)*(W115*Invoer!H$7))+BM115*(100%-AY115)*AL115</f>
        <v>0</v>
      </c>
      <c r="CA115" s="7">
        <f>((BN115*AZ115)*(X115*Invoer!I$7))+BN115*(100%-AZ115)*AM115</f>
        <v>0</v>
      </c>
      <c r="CB115" s="7">
        <f>((BO115*BA115)*(Y115*Invoer!J$7))+BO115*(100%-BA115)*AN115</f>
        <v>0</v>
      </c>
      <c r="CC115" s="7">
        <f>((BP115*BB115)*(Z115*Invoer!K$7))+BP115*(100%-BB115)*AO115</f>
        <v>0</v>
      </c>
      <c r="CD115" s="7">
        <f>((BQ115*BC115)*(AA115*Invoer!L$7))+BQ115*(100%-BC115)*AP115</f>
        <v>0</v>
      </c>
      <c r="CE115" s="7">
        <f>((BR115*BD115)*(AB115*Invoer!M$7))+BR115*(100%-BD115)*AQ115</f>
        <v>0</v>
      </c>
      <c r="CF115" s="7">
        <f>((BS115*BE115)*(AC115*Invoer!N$7))+BS115*(100%-BE115)*AR115</f>
        <v>0</v>
      </c>
      <c r="CG115" s="7">
        <f>((BT115*BF115)*(AD115*Invoer!O$7))+BT115*(100%-BF115)*AS115</f>
        <v>0</v>
      </c>
      <c r="CH115" s="7">
        <f>((BU115*BG115)*(AE115*Invoer!P$7))+BU115*(100%-BG115)*AT115</f>
        <v>0</v>
      </c>
      <c r="CI115" s="7"/>
      <c r="CJ115" s="145">
        <f t="shared" si="37"/>
        <v>0</v>
      </c>
      <c r="CK115" s="145">
        <f t="shared" si="38"/>
        <v>0</v>
      </c>
      <c r="CL115" s="145">
        <f t="shared" si="24"/>
        <v>0</v>
      </c>
      <c r="CM115" s="145">
        <f t="shared" si="25"/>
        <v>0</v>
      </c>
      <c r="CN115" s="145">
        <f t="shared" si="26"/>
        <v>0</v>
      </c>
      <c r="CO115" s="145">
        <f t="shared" si="27"/>
        <v>0</v>
      </c>
      <c r="CP115" s="145">
        <f t="shared" si="28"/>
        <v>0</v>
      </c>
      <c r="CQ115" s="145">
        <f t="shared" si="29"/>
        <v>0</v>
      </c>
      <c r="CR115" s="145">
        <f t="shared" si="30"/>
        <v>0</v>
      </c>
      <c r="CS115" s="145">
        <f t="shared" si="31"/>
        <v>0</v>
      </c>
      <c r="CT115" s="145">
        <f t="shared" si="32"/>
        <v>0</v>
      </c>
      <c r="CU115" s="145">
        <f t="shared" si="33"/>
        <v>0</v>
      </c>
    </row>
    <row r="116" spans="1:99">
      <c r="A116" s="256" t="s">
        <v>413</v>
      </c>
      <c r="B116" s="248"/>
      <c r="C116" s="246" t="s">
        <v>497</v>
      </c>
      <c r="D116" s="244" t="s">
        <v>122</v>
      </c>
      <c r="E116" s="148" t="s">
        <v>643</v>
      </c>
      <c r="F116" s="206">
        <v>0</v>
      </c>
      <c r="G116" s="207">
        <v>0</v>
      </c>
      <c r="H116" s="207">
        <v>0</v>
      </c>
      <c r="I116" s="207">
        <v>3</v>
      </c>
      <c r="J116" s="207">
        <v>3.9867109634551494</v>
      </c>
      <c r="K116" s="207">
        <v>5.2921719955898565</v>
      </c>
      <c r="L116" s="207">
        <v>7.0149799050054806</v>
      </c>
      <c r="M116" s="207">
        <v>9.2809667673716021</v>
      </c>
      <c r="N116" s="207">
        <v>12.248315457916352</v>
      </c>
      <c r="O116" s="207">
        <v>16.111817693104488</v>
      </c>
      <c r="P116" s="207">
        <v>21.104608474991089</v>
      </c>
      <c r="Q116" s="207">
        <v>47.826019741821526</v>
      </c>
      <c r="R116" s="207">
        <v>129.9537037908413</v>
      </c>
      <c r="S116" s="210"/>
      <c r="T116" s="209">
        <v>10.632467999999999</v>
      </c>
      <c r="U116" s="136">
        <f t="shared" ref="U116:AE125" si="40">$T116</f>
        <v>10.632467999999999</v>
      </c>
      <c r="V116" s="136">
        <f t="shared" si="40"/>
        <v>10.632467999999999</v>
      </c>
      <c r="W116" s="136">
        <f t="shared" si="40"/>
        <v>10.632467999999999</v>
      </c>
      <c r="X116" s="136">
        <f t="shared" si="40"/>
        <v>10.632467999999999</v>
      </c>
      <c r="Y116" s="136">
        <f t="shared" si="40"/>
        <v>10.632467999999999</v>
      </c>
      <c r="Z116" s="136">
        <f t="shared" si="40"/>
        <v>10.632467999999999</v>
      </c>
      <c r="AA116" s="136">
        <f t="shared" si="40"/>
        <v>10.632467999999999</v>
      </c>
      <c r="AB116" s="136">
        <f t="shared" si="40"/>
        <v>10.632467999999999</v>
      </c>
      <c r="AC116" s="136">
        <f t="shared" si="40"/>
        <v>10.632467999999999</v>
      </c>
      <c r="AD116" s="136">
        <f t="shared" si="40"/>
        <v>10.632467999999999</v>
      </c>
      <c r="AE116" s="136">
        <f t="shared" si="40"/>
        <v>10.632467999999999</v>
      </c>
      <c r="AF116" s="139"/>
      <c r="AG116" s="138">
        <v>4</v>
      </c>
      <c r="AI116" s="23">
        <f>T116*Invoer!E$8</f>
        <v>6.3794807999999996</v>
      </c>
      <c r="AJ116" s="23">
        <f>U116*Invoer!F$8</f>
        <v>6.3794807999999996</v>
      </c>
      <c r="AK116" s="23">
        <f>V116*Invoer!G$8</f>
        <v>6.3794807999999996</v>
      </c>
      <c r="AL116" s="23">
        <f>W116*Invoer!H$8</f>
        <v>6.3794807999999996</v>
      </c>
      <c r="AM116" s="23">
        <f>X116*Invoer!I$8</f>
        <v>6.3794807999999996</v>
      </c>
      <c r="AN116" s="23">
        <f>Y116*Invoer!J$8</f>
        <v>6.3794807999999996</v>
      </c>
      <c r="AO116" s="23">
        <f>Z116*Invoer!K$8</f>
        <v>6.3794807999999996</v>
      </c>
      <c r="AP116" s="23">
        <f>AA116*Invoer!L$8</f>
        <v>6.3794807999999996</v>
      </c>
      <c r="AQ116" s="23">
        <f>AB116*Invoer!M$8</f>
        <v>6.3794807999999996</v>
      </c>
      <c r="AR116" s="23">
        <f>AC116*Invoer!N$8</f>
        <v>6.3794807999999996</v>
      </c>
      <c r="AS116" s="23">
        <f>AD116*Invoer!O$8</f>
        <v>6.3794807999999996</v>
      </c>
      <c r="AT116" s="23">
        <f>AE116*Invoer!P$8</f>
        <v>6.3794807999999996</v>
      </c>
      <c r="AV116" s="22">
        <f>Invoer!E$6</f>
        <v>1</v>
      </c>
      <c r="AW116" s="22">
        <f>Invoer!F$6</f>
        <v>1</v>
      </c>
      <c r="AX116" s="22">
        <f>Invoer!G$6</f>
        <v>1</v>
      </c>
      <c r="AY116" s="22">
        <f>Invoer!H$6</f>
        <v>1</v>
      </c>
      <c r="AZ116" s="22">
        <f>Invoer!I$6</f>
        <v>1</v>
      </c>
      <c r="BA116" s="22">
        <f>Invoer!J$6</f>
        <v>1</v>
      </c>
      <c r="BB116" s="22">
        <f>Invoer!K$6</f>
        <v>1</v>
      </c>
      <c r="BC116" s="22">
        <f>Invoer!L$6</f>
        <v>1</v>
      </c>
      <c r="BD116" s="22">
        <f>Invoer!M$6</f>
        <v>1</v>
      </c>
      <c r="BE116" s="22">
        <f>Invoer!N$6</f>
        <v>1</v>
      </c>
      <c r="BF116" s="22">
        <f>Invoer!O$6</f>
        <v>1</v>
      </c>
      <c r="BG116" s="22">
        <f>Invoer!P$6</f>
        <v>1</v>
      </c>
      <c r="BI116" s="8">
        <f>Invoer!B$5</f>
        <v>0.75</v>
      </c>
      <c r="BJ116" s="63">
        <f>G116*$F116*$BI116*Invoer!E$10</f>
        <v>0</v>
      </c>
      <c r="BK116" s="63">
        <f>H116*$F116*$BI116*Invoer!F$10</f>
        <v>0</v>
      </c>
      <c r="BL116" s="63">
        <f>I116*$F116*$BI116*Invoer!G$10</f>
        <v>0</v>
      </c>
      <c r="BM116" s="63">
        <f>J116*$F116*$BI116*Invoer!H$10</f>
        <v>0</v>
      </c>
      <c r="BN116" s="63">
        <f>K116*$F116*$BI116*Invoer!I$10</f>
        <v>0</v>
      </c>
      <c r="BO116" s="63">
        <f>L116*$F116*$BI116*Invoer!J$10</f>
        <v>0</v>
      </c>
      <c r="BP116" s="63">
        <f>M116*$F116*$BI116*Invoer!K$10</f>
        <v>0</v>
      </c>
      <c r="BQ116" s="63">
        <f>N116*$F116*$BI116*Invoer!L$10</f>
        <v>0</v>
      </c>
      <c r="BR116" s="63">
        <f>O116*$F116*$BI116*Invoer!M$10</f>
        <v>0</v>
      </c>
      <c r="BS116" s="63">
        <f>P116*$F116*$BI116*Invoer!N$10</f>
        <v>0</v>
      </c>
      <c r="BT116" s="63">
        <f>Q116*$F116*$BI116*Invoer!O$10</f>
        <v>0</v>
      </c>
      <c r="BU116" s="63">
        <f>R116*$F116*$BI116*Invoer!P$10</f>
        <v>0</v>
      </c>
      <c r="BW116" s="7">
        <f>((BJ116*AV116)*(T116*Invoer!E$7))+BJ116*(100%-AV116)*AI116</f>
        <v>0</v>
      </c>
      <c r="BX116" s="7">
        <f>((BK116*AW116)*(U116*Invoer!F$7))+BK116*(100%-AW116)*AJ116</f>
        <v>0</v>
      </c>
      <c r="BY116" s="7">
        <f>((BL116*AX116)*(V116*Invoer!G$7))+BL116*(100%-AX116)*AK116</f>
        <v>0</v>
      </c>
      <c r="BZ116" s="7">
        <f>((BM116*AY116)*(W116*Invoer!H$7))+BM116*(100%-AY116)*AL116</f>
        <v>0</v>
      </c>
      <c r="CA116" s="7">
        <f>((BN116*AZ116)*(X116*Invoer!I$7))+BN116*(100%-AZ116)*AM116</f>
        <v>0</v>
      </c>
      <c r="CB116" s="7">
        <f>((BO116*BA116)*(Y116*Invoer!J$7))+BO116*(100%-BA116)*AN116</f>
        <v>0</v>
      </c>
      <c r="CC116" s="7">
        <f>((BP116*BB116)*(Z116*Invoer!K$7))+BP116*(100%-BB116)*AO116</f>
        <v>0</v>
      </c>
      <c r="CD116" s="7">
        <f>((BQ116*BC116)*(AA116*Invoer!L$7))+BQ116*(100%-BC116)*AP116</f>
        <v>0</v>
      </c>
      <c r="CE116" s="7">
        <f>((BR116*BD116)*(AB116*Invoer!M$7))+BR116*(100%-BD116)*AQ116</f>
        <v>0</v>
      </c>
      <c r="CF116" s="7">
        <f>((BS116*BE116)*(AC116*Invoer!N$7))+BS116*(100%-BE116)*AR116</f>
        <v>0</v>
      </c>
      <c r="CG116" s="7">
        <f>((BT116*BF116)*(AD116*Invoer!O$7))+BT116*(100%-BF116)*AS116</f>
        <v>0</v>
      </c>
      <c r="CH116" s="7">
        <f>((BU116*BG116)*(AE116*Invoer!P$7))+BU116*(100%-BG116)*AT116</f>
        <v>0</v>
      </c>
      <c r="CI116" s="7"/>
      <c r="CJ116" s="145">
        <f t="shared" si="37"/>
        <v>0</v>
      </c>
      <c r="CK116" s="145">
        <f t="shared" si="38"/>
        <v>0</v>
      </c>
      <c r="CL116" s="145">
        <f t="shared" si="24"/>
        <v>0</v>
      </c>
      <c r="CM116" s="145">
        <f t="shared" si="25"/>
        <v>0</v>
      </c>
      <c r="CN116" s="145">
        <f t="shared" si="26"/>
        <v>0</v>
      </c>
      <c r="CO116" s="145">
        <f t="shared" si="27"/>
        <v>0</v>
      </c>
      <c r="CP116" s="145">
        <f t="shared" si="28"/>
        <v>0</v>
      </c>
      <c r="CQ116" s="145">
        <f t="shared" si="29"/>
        <v>0</v>
      </c>
      <c r="CR116" s="145">
        <f t="shared" si="30"/>
        <v>0</v>
      </c>
      <c r="CS116" s="145">
        <f t="shared" si="31"/>
        <v>0</v>
      </c>
      <c r="CT116" s="145">
        <f t="shared" si="32"/>
        <v>0</v>
      </c>
      <c r="CU116" s="145">
        <f t="shared" si="33"/>
        <v>0</v>
      </c>
    </row>
    <row r="117" spans="1:99">
      <c r="A117" s="257" t="s">
        <v>454</v>
      </c>
      <c r="B117" s="251"/>
      <c r="C117" s="251" t="s">
        <v>498</v>
      </c>
      <c r="D117" s="252" t="s">
        <v>113</v>
      </c>
      <c r="E117" s="148" t="s">
        <v>643</v>
      </c>
      <c r="F117" s="206">
        <v>0</v>
      </c>
      <c r="G117" s="207">
        <v>0.05</v>
      </c>
      <c r="H117" s="207">
        <v>0.05</v>
      </c>
      <c r="I117" s="207">
        <v>0.05</v>
      </c>
      <c r="J117" s="207">
        <v>0.05</v>
      </c>
      <c r="K117" s="207">
        <v>0.05</v>
      </c>
      <c r="L117" s="207">
        <v>0.05</v>
      </c>
      <c r="M117" s="207">
        <v>0.05</v>
      </c>
      <c r="N117" s="207">
        <v>0.05</v>
      </c>
      <c r="O117" s="207">
        <v>0.05</v>
      </c>
      <c r="P117" s="207">
        <v>0.05</v>
      </c>
      <c r="Q117" s="207">
        <v>0.05</v>
      </c>
      <c r="R117" s="207">
        <v>0.05</v>
      </c>
      <c r="S117" s="210"/>
      <c r="T117" s="212">
        <v>60</v>
      </c>
      <c r="U117" s="136">
        <f t="shared" si="40"/>
        <v>60</v>
      </c>
      <c r="V117" s="136">
        <f t="shared" si="40"/>
        <v>60</v>
      </c>
      <c r="W117" s="136">
        <f t="shared" si="40"/>
        <v>60</v>
      </c>
      <c r="X117" s="136">
        <f t="shared" si="40"/>
        <v>60</v>
      </c>
      <c r="Y117" s="136">
        <f t="shared" si="40"/>
        <v>60</v>
      </c>
      <c r="Z117" s="136">
        <f t="shared" si="40"/>
        <v>60</v>
      </c>
      <c r="AA117" s="136">
        <f t="shared" si="40"/>
        <v>60</v>
      </c>
      <c r="AB117" s="136">
        <f t="shared" si="40"/>
        <v>60</v>
      </c>
      <c r="AC117" s="136">
        <f t="shared" si="40"/>
        <v>60</v>
      </c>
      <c r="AD117" s="136">
        <f t="shared" si="40"/>
        <v>60</v>
      </c>
      <c r="AE117" s="136">
        <f t="shared" si="40"/>
        <v>60</v>
      </c>
      <c r="AF117" s="139"/>
      <c r="AG117" s="138">
        <v>4</v>
      </c>
      <c r="AI117" s="23">
        <f>T117*Invoer!E$8</f>
        <v>36</v>
      </c>
      <c r="AJ117" s="23">
        <f>U117*Invoer!F$8</f>
        <v>36</v>
      </c>
      <c r="AK117" s="23">
        <f>V117*Invoer!G$8</f>
        <v>36</v>
      </c>
      <c r="AL117" s="23">
        <f>W117*Invoer!H$8</f>
        <v>36</v>
      </c>
      <c r="AM117" s="23">
        <f>X117*Invoer!I$8</f>
        <v>36</v>
      </c>
      <c r="AN117" s="23">
        <f>Y117*Invoer!J$8</f>
        <v>36</v>
      </c>
      <c r="AO117" s="23">
        <f>Z117*Invoer!K$8</f>
        <v>36</v>
      </c>
      <c r="AP117" s="23">
        <f>AA117*Invoer!L$8</f>
        <v>36</v>
      </c>
      <c r="AQ117" s="23">
        <f>AB117*Invoer!M$8</f>
        <v>36</v>
      </c>
      <c r="AR117" s="23">
        <f>AC117*Invoer!N$8</f>
        <v>36</v>
      </c>
      <c r="AS117" s="23">
        <f>AD117*Invoer!O$8</f>
        <v>36</v>
      </c>
      <c r="AT117" s="23">
        <f>AE117*Invoer!P$8</f>
        <v>36</v>
      </c>
      <c r="AV117" s="22">
        <f>Invoer!E$6</f>
        <v>1</v>
      </c>
      <c r="AW117" s="22">
        <f>Invoer!F$6</f>
        <v>1</v>
      </c>
      <c r="AX117" s="22">
        <f>Invoer!G$6</f>
        <v>1</v>
      </c>
      <c r="AY117" s="22">
        <f>Invoer!H$6</f>
        <v>1</v>
      </c>
      <c r="AZ117" s="22">
        <f>Invoer!I$6</f>
        <v>1</v>
      </c>
      <c r="BA117" s="22">
        <f>Invoer!J$6</f>
        <v>1</v>
      </c>
      <c r="BB117" s="22">
        <f>Invoer!K$6</f>
        <v>1</v>
      </c>
      <c r="BC117" s="22">
        <f>Invoer!L$6</f>
        <v>1</v>
      </c>
      <c r="BD117" s="22">
        <f>Invoer!M$6</f>
        <v>1</v>
      </c>
      <c r="BE117" s="22">
        <f>Invoer!N$6</f>
        <v>1</v>
      </c>
      <c r="BF117" s="22">
        <f>Invoer!O$6</f>
        <v>1</v>
      </c>
      <c r="BG117" s="22">
        <f>Invoer!P$6</f>
        <v>1</v>
      </c>
      <c r="BI117" s="8">
        <f>Invoer!B$5</f>
        <v>0.75</v>
      </c>
      <c r="BJ117" s="63">
        <f>G117*$F117*$BI117*Invoer!E$10</f>
        <v>0</v>
      </c>
      <c r="BK117" s="63">
        <f>H117*$F117*$BI117*Invoer!F$10</f>
        <v>0</v>
      </c>
      <c r="BL117" s="63">
        <f>I117*$F117*$BI117*Invoer!G$10</f>
        <v>0</v>
      </c>
      <c r="BM117" s="63">
        <f>J117*$F117*$BI117*Invoer!H$10</f>
        <v>0</v>
      </c>
      <c r="BN117" s="63">
        <f>K117*$F117*$BI117*Invoer!I$10</f>
        <v>0</v>
      </c>
      <c r="BO117" s="63">
        <f>L117*$F117*$BI117*Invoer!J$10</f>
        <v>0</v>
      </c>
      <c r="BP117" s="63">
        <f>M117*$F117*$BI117*Invoer!K$10</f>
        <v>0</v>
      </c>
      <c r="BQ117" s="63">
        <f>N117*$F117*$BI117*Invoer!L$10</f>
        <v>0</v>
      </c>
      <c r="BR117" s="63">
        <f>O117*$F117*$BI117*Invoer!M$10</f>
        <v>0</v>
      </c>
      <c r="BS117" s="63">
        <f>P117*$F117*$BI117*Invoer!N$10</f>
        <v>0</v>
      </c>
      <c r="BT117" s="63">
        <f>Q117*$F117*$BI117*Invoer!O$10</f>
        <v>0</v>
      </c>
      <c r="BU117" s="63">
        <f>R117*$F117*$BI117*Invoer!P$10</f>
        <v>0</v>
      </c>
      <c r="BW117" s="7">
        <f>((BJ117*AV117)*(T117*Invoer!E$7))+BJ117*(100%-AV117)*AI117</f>
        <v>0</v>
      </c>
      <c r="BX117" s="7">
        <f>((BK117*AW117)*(U117*Invoer!F$7))+BK117*(100%-AW117)*AJ117</f>
        <v>0</v>
      </c>
      <c r="BY117" s="7">
        <f>((BL117*AX117)*(V117*Invoer!G$7))+BL117*(100%-AX117)*AK117</f>
        <v>0</v>
      </c>
      <c r="BZ117" s="7">
        <f>((BM117*AY117)*(W117*Invoer!H$7))+BM117*(100%-AY117)*AL117</f>
        <v>0</v>
      </c>
      <c r="CA117" s="7">
        <f>((BN117*AZ117)*(X117*Invoer!I$7))+BN117*(100%-AZ117)*AM117</f>
        <v>0</v>
      </c>
      <c r="CB117" s="7">
        <f>((BO117*BA117)*(Y117*Invoer!J$7))+BO117*(100%-BA117)*AN117</f>
        <v>0</v>
      </c>
      <c r="CC117" s="7">
        <f>((BP117*BB117)*(Z117*Invoer!K$7))+BP117*(100%-BB117)*AO117</f>
        <v>0</v>
      </c>
      <c r="CD117" s="7">
        <f>((BQ117*BC117)*(AA117*Invoer!L$7))+BQ117*(100%-BC117)*AP117</f>
        <v>0</v>
      </c>
      <c r="CE117" s="7">
        <f>((BR117*BD117)*(AB117*Invoer!M$7))+BR117*(100%-BD117)*AQ117</f>
        <v>0</v>
      </c>
      <c r="CF117" s="7">
        <f>((BS117*BE117)*(AC117*Invoer!N$7))+BS117*(100%-BE117)*AR117</f>
        <v>0</v>
      </c>
      <c r="CG117" s="7">
        <f>((BT117*BF117)*(AD117*Invoer!O$7))+BT117*(100%-BF117)*AS117</f>
        <v>0</v>
      </c>
      <c r="CH117" s="7">
        <f>((BU117*BG117)*(AE117*Invoer!P$7))+BU117*(100%-BG117)*AT117</f>
        <v>0</v>
      </c>
      <c r="CJ117" s="145">
        <f t="shared" si="37"/>
        <v>0</v>
      </c>
      <c r="CK117" s="145">
        <f t="shared" si="38"/>
        <v>0</v>
      </c>
      <c r="CL117" s="145">
        <f t="shared" si="24"/>
        <v>0</v>
      </c>
      <c r="CM117" s="145">
        <f t="shared" si="25"/>
        <v>0</v>
      </c>
      <c r="CN117" s="145">
        <f t="shared" si="26"/>
        <v>0</v>
      </c>
      <c r="CO117" s="145">
        <f t="shared" si="27"/>
        <v>0</v>
      </c>
      <c r="CP117" s="145">
        <f t="shared" si="28"/>
        <v>0</v>
      </c>
      <c r="CQ117" s="145">
        <f t="shared" si="29"/>
        <v>0</v>
      </c>
      <c r="CR117" s="145">
        <f t="shared" si="30"/>
        <v>0</v>
      </c>
      <c r="CS117" s="145">
        <f t="shared" si="31"/>
        <v>0</v>
      </c>
      <c r="CT117" s="145">
        <f t="shared" si="32"/>
        <v>0</v>
      </c>
      <c r="CU117" s="145">
        <f t="shared" si="33"/>
        <v>0</v>
      </c>
    </row>
    <row r="118" spans="1:99">
      <c r="A118" s="241" t="s">
        <v>222</v>
      </c>
      <c r="B118" s="242"/>
      <c r="C118" s="246" t="s">
        <v>223</v>
      </c>
      <c r="D118" s="244" t="s">
        <v>122</v>
      </c>
      <c r="E118" s="148" t="s">
        <v>643</v>
      </c>
      <c r="F118" s="206">
        <v>0</v>
      </c>
      <c r="G118" s="207">
        <v>0</v>
      </c>
      <c r="H118" s="207">
        <v>0</v>
      </c>
      <c r="I118" s="207">
        <v>0</v>
      </c>
      <c r="J118" s="207">
        <v>0</v>
      </c>
      <c r="K118" s="207">
        <v>0</v>
      </c>
      <c r="L118" s="207">
        <v>0</v>
      </c>
      <c r="M118" s="207">
        <v>0</v>
      </c>
      <c r="N118" s="207">
        <v>0</v>
      </c>
      <c r="O118" s="207">
        <v>0</v>
      </c>
      <c r="P118" s="207">
        <v>0</v>
      </c>
      <c r="Q118" s="207">
        <v>0</v>
      </c>
      <c r="R118" s="207">
        <v>0</v>
      </c>
      <c r="S118" s="210"/>
      <c r="T118" s="209">
        <v>0</v>
      </c>
      <c r="U118" s="136">
        <f t="shared" si="40"/>
        <v>0</v>
      </c>
      <c r="V118" s="136">
        <f t="shared" si="40"/>
        <v>0</v>
      </c>
      <c r="W118" s="136">
        <f t="shared" si="40"/>
        <v>0</v>
      </c>
      <c r="X118" s="136">
        <f t="shared" si="40"/>
        <v>0</v>
      </c>
      <c r="Y118" s="136">
        <f t="shared" si="40"/>
        <v>0</v>
      </c>
      <c r="Z118" s="136">
        <f t="shared" si="40"/>
        <v>0</v>
      </c>
      <c r="AA118" s="136">
        <f t="shared" si="40"/>
        <v>0</v>
      </c>
      <c r="AB118" s="136">
        <f t="shared" si="40"/>
        <v>0</v>
      </c>
      <c r="AC118" s="136">
        <f t="shared" si="40"/>
        <v>0</v>
      </c>
      <c r="AD118" s="136">
        <f t="shared" si="40"/>
        <v>0</v>
      </c>
      <c r="AE118" s="136">
        <f t="shared" si="40"/>
        <v>0</v>
      </c>
      <c r="AF118" s="139"/>
      <c r="AG118" s="138">
        <v>4</v>
      </c>
      <c r="AI118" s="23">
        <f>T118*Invoer!E$8</f>
        <v>0</v>
      </c>
      <c r="AJ118" s="23">
        <f>U118*Invoer!F$8</f>
        <v>0</v>
      </c>
      <c r="AK118" s="23">
        <f>V118*Invoer!G$8</f>
        <v>0</v>
      </c>
      <c r="AL118" s="23">
        <f>W118*Invoer!H$8</f>
        <v>0</v>
      </c>
      <c r="AM118" s="23">
        <f>X118*Invoer!I$8</f>
        <v>0</v>
      </c>
      <c r="AN118" s="23">
        <f>Y118*Invoer!J$8</f>
        <v>0</v>
      </c>
      <c r="AO118" s="23">
        <f>Z118*Invoer!K$8</f>
        <v>0</v>
      </c>
      <c r="AP118" s="23">
        <f>AA118*Invoer!L$8</f>
        <v>0</v>
      </c>
      <c r="AQ118" s="23">
        <f>AB118*Invoer!M$8</f>
        <v>0</v>
      </c>
      <c r="AR118" s="23">
        <f>AC118*Invoer!N$8</f>
        <v>0</v>
      </c>
      <c r="AS118" s="23">
        <f>AD118*Invoer!O$8</f>
        <v>0</v>
      </c>
      <c r="AT118" s="23">
        <f>AE118*Invoer!P$8</f>
        <v>0</v>
      </c>
      <c r="AV118" s="22">
        <f>Invoer!E$6</f>
        <v>1</v>
      </c>
      <c r="AW118" s="22">
        <f>Invoer!F$6</f>
        <v>1</v>
      </c>
      <c r="AX118" s="22">
        <f>Invoer!G$6</f>
        <v>1</v>
      </c>
      <c r="AY118" s="22">
        <f>Invoer!H$6</f>
        <v>1</v>
      </c>
      <c r="AZ118" s="22">
        <f>Invoer!I$6</f>
        <v>1</v>
      </c>
      <c r="BA118" s="22">
        <f>Invoer!J$6</f>
        <v>1</v>
      </c>
      <c r="BB118" s="22">
        <f>Invoer!K$6</f>
        <v>1</v>
      </c>
      <c r="BC118" s="22">
        <f>Invoer!L$6</f>
        <v>1</v>
      </c>
      <c r="BD118" s="22">
        <f>Invoer!M$6</f>
        <v>1</v>
      </c>
      <c r="BE118" s="22">
        <f>Invoer!N$6</f>
        <v>1</v>
      </c>
      <c r="BF118" s="22">
        <f>Invoer!O$6</f>
        <v>1</v>
      </c>
      <c r="BG118" s="22">
        <f>Invoer!P$6</f>
        <v>1</v>
      </c>
      <c r="BI118" s="8">
        <f>Invoer!B$5</f>
        <v>0.75</v>
      </c>
      <c r="BJ118" s="63">
        <f>G118*$F118*$BI118*Invoer!E$10</f>
        <v>0</v>
      </c>
      <c r="BK118" s="63">
        <f>H118*$F118*$BI118*Invoer!F$10</f>
        <v>0</v>
      </c>
      <c r="BL118" s="63">
        <f>I118*$F118*$BI118*Invoer!G$10</f>
        <v>0</v>
      </c>
      <c r="BM118" s="63">
        <f>J118*$F118*$BI118*Invoer!H$10</f>
        <v>0</v>
      </c>
      <c r="BN118" s="63">
        <f>K118*$F118*$BI118*Invoer!I$10</f>
        <v>0</v>
      </c>
      <c r="BO118" s="63">
        <f>L118*$F118*$BI118*Invoer!J$10</f>
        <v>0</v>
      </c>
      <c r="BP118" s="63">
        <f>M118*$F118*$BI118*Invoer!K$10</f>
        <v>0</v>
      </c>
      <c r="BQ118" s="63">
        <f>N118*$F118*$BI118*Invoer!L$10</f>
        <v>0</v>
      </c>
      <c r="BR118" s="63">
        <f>O118*$F118*$BI118*Invoer!M$10</f>
        <v>0</v>
      </c>
      <c r="BS118" s="63">
        <f>P118*$F118*$BI118*Invoer!N$10</f>
        <v>0</v>
      </c>
      <c r="BT118" s="63">
        <f>Q118*$F118*$BI118*Invoer!O$10</f>
        <v>0</v>
      </c>
      <c r="BU118" s="63">
        <f>R118*$F118*$BI118*Invoer!P$10</f>
        <v>0</v>
      </c>
      <c r="BW118" s="7">
        <f>((BJ118*AV118)*(T118*Invoer!E$7))+BJ118*(100%-AV118)*AI118</f>
        <v>0</v>
      </c>
      <c r="BX118" s="7">
        <f>((BK118*AW118)*(U118*Invoer!F$7))+BK118*(100%-AW118)*AJ118</f>
        <v>0</v>
      </c>
      <c r="BY118" s="7">
        <f>((BL118*AX118)*(V118*Invoer!G$7))+BL118*(100%-AX118)*AK118</f>
        <v>0</v>
      </c>
      <c r="BZ118" s="7">
        <f>((BM118*AY118)*(W118*Invoer!H$7))+BM118*(100%-AY118)*AL118</f>
        <v>0</v>
      </c>
      <c r="CA118" s="7">
        <f>((BN118*AZ118)*(X118*Invoer!I$7))+BN118*(100%-AZ118)*AM118</f>
        <v>0</v>
      </c>
      <c r="CB118" s="7">
        <f>((BO118*BA118)*(Y118*Invoer!J$7))+BO118*(100%-BA118)*AN118</f>
        <v>0</v>
      </c>
      <c r="CC118" s="7">
        <f>((BP118*BB118)*(Z118*Invoer!K$7))+BP118*(100%-BB118)*AO118</f>
        <v>0</v>
      </c>
      <c r="CD118" s="7">
        <f>((BQ118*BC118)*(AA118*Invoer!L$7))+BQ118*(100%-BC118)*AP118</f>
        <v>0</v>
      </c>
      <c r="CE118" s="7">
        <f>((BR118*BD118)*(AB118*Invoer!M$7))+BR118*(100%-BD118)*AQ118</f>
        <v>0</v>
      </c>
      <c r="CF118" s="7">
        <f>((BS118*BE118)*(AC118*Invoer!N$7))+BS118*(100%-BE118)*AR118</f>
        <v>0</v>
      </c>
      <c r="CG118" s="7">
        <f>((BT118*BF118)*(AD118*Invoer!O$7))+BT118*(100%-BF118)*AS118</f>
        <v>0</v>
      </c>
      <c r="CH118" s="7">
        <f>((BU118*BG118)*(AE118*Invoer!P$7))+BU118*(100%-BG118)*AT118</f>
        <v>0</v>
      </c>
      <c r="CI118" s="7"/>
      <c r="CJ118" s="145">
        <f t="shared" si="37"/>
        <v>0</v>
      </c>
      <c r="CK118" s="145">
        <f t="shared" si="38"/>
        <v>0</v>
      </c>
      <c r="CL118" s="145">
        <f t="shared" si="24"/>
        <v>0</v>
      </c>
      <c r="CM118" s="145">
        <f t="shared" si="25"/>
        <v>0</v>
      </c>
      <c r="CN118" s="145">
        <f t="shared" si="26"/>
        <v>0</v>
      </c>
      <c r="CO118" s="145">
        <f t="shared" si="27"/>
        <v>0</v>
      </c>
      <c r="CP118" s="145">
        <f t="shared" si="28"/>
        <v>0</v>
      </c>
      <c r="CQ118" s="145">
        <f t="shared" si="29"/>
        <v>0</v>
      </c>
      <c r="CR118" s="145">
        <f t="shared" si="30"/>
        <v>0</v>
      </c>
      <c r="CS118" s="145">
        <f t="shared" si="31"/>
        <v>0</v>
      </c>
      <c r="CT118" s="145">
        <f t="shared" si="32"/>
        <v>0</v>
      </c>
      <c r="CU118" s="145">
        <f t="shared" si="33"/>
        <v>0</v>
      </c>
    </row>
    <row r="119" spans="1:99">
      <c r="A119" s="241" t="s">
        <v>224</v>
      </c>
      <c r="B119" s="242"/>
      <c r="C119" s="243" t="s">
        <v>225</v>
      </c>
      <c r="D119" s="244" t="s">
        <v>122</v>
      </c>
      <c r="E119" s="148" t="s">
        <v>643</v>
      </c>
      <c r="F119" s="206">
        <v>0</v>
      </c>
      <c r="G119" s="207">
        <v>0</v>
      </c>
      <c r="H119" s="207">
        <v>0</v>
      </c>
      <c r="I119" s="207">
        <v>0</v>
      </c>
      <c r="J119" s="207">
        <v>0</v>
      </c>
      <c r="K119" s="207">
        <v>0</v>
      </c>
      <c r="L119" s="207">
        <v>0</v>
      </c>
      <c r="M119" s="207">
        <v>0</v>
      </c>
      <c r="N119" s="207">
        <v>0</v>
      </c>
      <c r="O119" s="207">
        <v>0</v>
      </c>
      <c r="P119" s="207">
        <v>0</v>
      </c>
      <c r="Q119" s="207">
        <v>0</v>
      </c>
      <c r="R119" s="207">
        <v>0</v>
      </c>
      <c r="S119" s="210"/>
      <c r="T119" s="209">
        <v>0</v>
      </c>
      <c r="U119" s="136">
        <f t="shared" si="40"/>
        <v>0</v>
      </c>
      <c r="V119" s="136">
        <f t="shared" si="40"/>
        <v>0</v>
      </c>
      <c r="W119" s="136">
        <f t="shared" si="40"/>
        <v>0</v>
      </c>
      <c r="X119" s="136">
        <f t="shared" si="40"/>
        <v>0</v>
      </c>
      <c r="Y119" s="136">
        <f t="shared" si="40"/>
        <v>0</v>
      </c>
      <c r="Z119" s="136">
        <f t="shared" si="40"/>
        <v>0</v>
      </c>
      <c r="AA119" s="136">
        <f t="shared" si="40"/>
        <v>0</v>
      </c>
      <c r="AB119" s="136">
        <f t="shared" si="40"/>
        <v>0</v>
      </c>
      <c r="AC119" s="136">
        <f t="shared" si="40"/>
        <v>0</v>
      </c>
      <c r="AD119" s="136">
        <f t="shared" si="40"/>
        <v>0</v>
      </c>
      <c r="AE119" s="136">
        <f t="shared" si="40"/>
        <v>0</v>
      </c>
      <c r="AF119" s="139"/>
      <c r="AG119" s="138">
        <v>4</v>
      </c>
      <c r="AI119" s="23">
        <f>T119*Invoer!E$8</f>
        <v>0</v>
      </c>
      <c r="AJ119" s="23">
        <f>U119*Invoer!F$8</f>
        <v>0</v>
      </c>
      <c r="AK119" s="23">
        <f>V119*Invoer!G$8</f>
        <v>0</v>
      </c>
      <c r="AL119" s="23">
        <f>W119*Invoer!H$8</f>
        <v>0</v>
      </c>
      <c r="AM119" s="23">
        <f>X119*Invoer!I$8</f>
        <v>0</v>
      </c>
      <c r="AN119" s="23">
        <f>Y119*Invoer!J$8</f>
        <v>0</v>
      </c>
      <c r="AO119" s="23">
        <f>Z119*Invoer!K$8</f>
        <v>0</v>
      </c>
      <c r="AP119" s="23">
        <f>AA119*Invoer!L$8</f>
        <v>0</v>
      </c>
      <c r="AQ119" s="23">
        <f>AB119*Invoer!M$8</f>
        <v>0</v>
      </c>
      <c r="AR119" s="23">
        <f>AC119*Invoer!N$8</f>
        <v>0</v>
      </c>
      <c r="AS119" s="23">
        <f>AD119*Invoer!O$8</f>
        <v>0</v>
      </c>
      <c r="AT119" s="23">
        <f>AE119*Invoer!P$8</f>
        <v>0</v>
      </c>
      <c r="AV119" s="22">
        <f>Invoer!E$6</f>
        <v>1</v>
      </c>
      <c r="AW119" s="22">
        <f>Invoer!F$6</f>
        <v>1</v>
      </c>
      <c r="AX119" s="22">
        <f>Invoer!G$6</f>
        <v>1</v>
      </c>
      <c r="AY119" s="22">
        <f>Invoer!H$6</f>
        <v>1</v>
      </c>
      <c r="AZ119" s="22">
        <f>Invoer!I$6</f>
        <v>1</v>
      </c>
      <c r="BA119" s="22">
        <f>Invoer!J$6</f>
        <v>1</v>
      </c>
      <c r="BB119" s="22">
        <f>Invoer!K$6</f>
        <v>1</v>
      </c>
      <c r="BC119" s="22">
        <f>Invoer!L$6</f>
        <v>1</v>
      </c>
      <c r="BD119" s="22">
        <f>Invoer!M$6</f>
        <v>1</v>
      </c>
      <c r="BE119" s="22">
        <f>Invoer!N$6</f>
        <v>1</v>
      </c>
      <c r="BF119" s="22">
        <f>Invoer!O$6</f>
        <v>1</v>
      </c>
      <c r="BG119" s="22">
        <f>Invoer!P$6</f>
        <v>1</v>
      </c>
      <c r="BI119" s="8">
        <f>Invoer!B$5</f>
        <v>0.75</v>
      </c>
      <c r="BJ119" s="63">
        <f>G119*$F119*$BI119*Invoer!E$10</f>
        <v>0</v>
      </c>
      <c r="BK119" s="63">
        <f>H119*$F119*$BI119*Invoer!F$10</f>
        <v>0</v>
      </c>
      <c r="BL119" s="63">
        <f>I119*$F119*$BI119*Invoer!G$10</f>
        <v>0</v>
      </c>
      <c r="BM119" s="63">
        <f>J119*$F119*$BI119*Invoer!H$10</f>
        <v>0</v>
      </c>
      <c r="BN119" s="63">
        <f>K119*$F119*$BI119*Invoer!I$10</f>
        <v>0</v>
      </c>
      <c r="BO119" s="63">
        <f>L119*$F119*$BI119*Invoer!J$10</f>
        <v>0</v>
      </c>
      <c r="BP119" s="63">
        <f>M119*$F119*$BI119*Invoer!K$10</f>
        <v>0</v>
      </c>
      <c r="BQ119" s="63">
        <f>N119*$F119*$BI119*Invoer!L$10</f>
        <v>0</v>
      </c>
      <c r="BR119" s="63">
        <f>O119*$F119*$BI119*Invoer!M$10</f>
        <v>0</v>
      </c>
      <c r="BS119" s="63">
        <f>P119*$F119*$BI119*Invoer!N$10</f>
        <v>0</v>
      </c>
      <c r="BT119" s="63">
        <f>Q119*$F119*$BI119*Invoer!O$10</f>
        <v>0</v>
      </c>
      <c r="BU119" s="63">
        <f>R119*$F119*$BI119*Invoer!P$10</f>
        <v>0</v>
      </c>
      <c r="BW119" s="7">
        <f>((BJ119*AV119)*(T119*Invoer!E$7))+BJ119*(100%-AV119)*AI119</f>
        <v>0</v>
      </c>
      <c r="BX119" s="7">
        <f>((BK119*AW119)*(U119*Invoer!F$7))+BK119*(100%-AW119)*AJ119</f>
        <v>0</v>
      </c>
      <c r="BY119" s="7">
        <f>((BL119*AX119)*(V119*Invoer!G$7))+BL119*(100%-AX119)*AK119</f>
        <v>0</v>
      </c>
      <c r="BZ119" s="7">
        <f>((BM119*AY119)*(W119*Invoer!H$7))+BM119*(100%-AY119)*AL119</f>
        <v>0</v>
      </c>
      <c r="CA119" s="7">
        <f>((BN119*AZ119)*(X119*Invoer!I$7))+BN119*(100%-AZ119)*AM119</f>
        <v>0</v>
      </c>
      <c r="CB119" s="7">
        <f>((BO119*BA119)*(Y119*Invoer!J$7))+BO119*(100%-BA119)*AN119</f>
        <v>0</v>
      </c>
      <c r="CC119" s="7">
        <f>((BP119*BB119)*(Z119*Invoer!K$7))+BP119*(100%-BB119)*AO119</f>
        <v>0</v>
      </c>
      <c r="CD119" s="7">
        <f>((BQ119*BC119)*(AA119*Invoer!L$7))+BQ119*(100%-BC119)*AP119</f>
        <v>0</v>
      </c>
      <c r="CE119" s="7">
        <f>((BR119*BD119)*(AB119*Invoer!M$7))+BR119*(100%-BD119)*AQ119</f>
        <v>0</v>
      </c>
      <c r="CF119" s="7">
        <f>((BS119*BE119)*(AC119*Invoer!N$7))+BS119*(100%-BE119)*AR119</f>
        <v>0</v>
      </c>
      <c r="CG119" s="7">
        <f>((BT119*BF119)*(AD119*Invoer!O$7))+BT119*(100%-BF119)*AS119</f>
        <v>0</v>
      </c>
      <c r="CH119" s="7">
        <f>((BU119*BG119)*(AE119*Invoer!P$7))+BU119*(100%-BG119)*AT119</f>
        <v>0</v>
      </c>
      <c r="CI119" s="7"/>
      <c r="CJ119" s="145">
        <f t="shared" si="37"/>
        <v>0</v>
      </c>
      <c r="CK119" s="145">
        <f t="shared" si="38"/>
        <v>0</v>
      </c>
      <c r="CL119" s="145">
        <f t="shared" si="24"/>
        <v>0</v>
      </c>
      <c r="CM119" s="145">
        <f t="shared" si="25"/>
        <v>0</v>
      </c>
      <c r="CN119" s="145">
        <f t="shared" si="26"/>
        <v>0</v>
      </c>
      <c r="CO119" s="145">
        <f t="shared" si="27"/>
        <v>0</v>
      </c>
      <c r="CP119" s="145">
        <f t="shared" si="28"/>
        <v>0</v>
      </c>
      <c r="CQ119" s="145">
        <f t="shared" si="29"/>
        <v>0</v>
      </c>
      <c r="CR119" s="145">
        <f t="shared" si="30"/>
        <v>0</v>
      </c>
      <c r="CS119" s="145">
        <f t="shared" si="31"/>
        <v>0</v>
      </c>
      <c r="CT119" s="145">
        <f t="shared" si="32"/>
        <v>0</v>
      </c>
      <c r="CU119" s="145">
        <f t="shared" si="33"/>
        <v>0</v>
      </c>
    </row>
    <row r="120" spans="1:99">
      <c r="A120" s="257" t="s">
        <v>450</v>
      </c>
      <c r="B120" s="251"/>
      <c r="C120" s="251" t="s">
        <v>499</v>
      </c>
      <c r="D120" s="252" t="s">
        <v>103</v>
      </c>
      <c r="E120" s="148" t="s">
        <v>616</v>
      </c>
      <c r="F120" s="206">
        <v>0</v>
      </c>
      <c r="G120" s="207">
        <v>0.05</v>
      </c>
      <c r="H120" s="207">
        <v>0.05</v>
      </c>
      <c r="I120" s="207">
        <v>0.05</v>
      </c>
      <c r="J120" s="207">
        <v>0.05</v>
      </c>
      <c r="K120" s="207">
        <v>0.05</v>
      </c>
      <c r="L120" s="207">
        <v>0.05</v>
      </c>
      <c r="M120" s="207">
        <v>0.05</v>
      </c>
      <c r="N120" s="207">
        <v>0.05</v>
      </c>
      <c r="O120" s="207">
        <v>0.05</v>
      </c>
      <c r="P120" s="207">
        <v>0.05</v>
      </c>
      <c r="Q120" s="207">
        <v>0.05</v>
      </c>
      <c r="R120" s="207">
        <v>0.05</v>
      </c>
      <c r="S120" s="210"/>
      <c r="T120" s="212">
        <v>60</v>
      </c>
      <c r="U120" s="136">
        <f t="shared" si="40"/>
        <v>60</v>
      </c>
      <c r="V120" s="136">
        <f t="shared" si="40"/>
        <v>60</v>
      </c>
      <c r="W120" s="136">
        <f t="shared" si="40"/>
        <v>60</v>
      </c>
      <c r="X120" s="136">
        <f t="shared" si="40"/>
        <v>60</v>
      </c>
      <c r="Y120" s="136">
        <f t="shared" si="40"/>
        <v>60</v>
      </c>
      <c r="Z120" s="136">
        <f t="shared" si="40"/>
        <v>60</v>
      </c>
      <c r="AA120" s="136">
        <f t="shared" si="40"/>
        <v>60</v>
      </c>
      <c r="AB120" s="136">
        <f t="shared" si="40"/>
        <v>60</v>
      </c>
      <c r="AC120" s="136">
        <f t="shared" si="40"/>
        <v>60</v>
      </c>
      <c r="AD120" s="136">
        <f t="shared" si="40"/>
        <v>60</v>
      </c>
      <c r="AE120" s="136">
        <f t="shared" si="40"/>
        <v>60</v>
      </c>
      <c r="AF120" s="139"/>
      <c r="AG120" s="138">
        <v>4</v>
      </c>
      <c r="AI120" s="23">
        <f>T120*Invoer!E$8</f>
        <v>36</v>
      </c>
      <c r="AJ120" s="23">
        <f>U120*Invoer!F$8</f>
        <v>36</v>
      </c>
      <c r="AK120" s="23">
        <f>V120*Invoer!G$8</f>
        <v>36</v>
      </c>
      <c r="AL120" s="23">
        <f>W120*Invoer!H$8</f>
        <v>36</v>
      </c>
      <c r="AM120" s="23">
        <f>X120*Invoer!I$8</f>
        <v>36</v>
      </c>
      <c r="AN120" s="23">
        <f>Y120*Invoer!J$8</f>
        <v>36</v>
      </c>
      <c r="AO120" s="23">
        <f>Z120*Invoer!K$8</f>
        <v>36</v>
      </c>
      <c r="AP120" s="23">
        <f>AA120*Invoer!L$8</f>
        <v>36</v>
      </c>
      <c r="AQ120" s="23">
        <f>AB120*Invoer!M$8</f>
        <v>36</v>
      </c>
      <c r="AR120" s="23">
        <f>AC120*Invoer!N$8</f>
        <v>36</v>
      </c>
      <c r="AS120" s="23">
        <f>AD120*Invoer!O$8</f>
        <v>36</v>
      </c>
      <c r="AT120" s="23">
        <f>AE120*Invoer!P$8</f>
        <v>36</v>
      </c>
      <c r="AV120" s="22">
        <f>Invoer!E$6</f>
        <v>1</v>
      </c>
      <c r="AW120" s="22">
        <f>Invoer!F$6</f>
        <v>1</v>
      </c>
      <c r="AX120" s="22">
        <f>Invoer!G$6</f>
        <v>1</v>
      </c>
      <c r="AY120" s="22">
        <f>Invoer!H$6</f>
        <v>1</v>
      </c>
      <c r="AZ120" s="22">
        <f>Invoer!I$6</f>
        <v>1</v>
      </c>
      <c r="BA120" s="22">
        <f>Invoer!J$6</f>
        <v>1</v>
      </c>
      <c r="BB120" s="22">
        <f>Invoer!K$6</f>
        <v>1</v>
      </c>
      <c r="BC120" s="22">
        <f>Invoer!L$6</f>
        <v>1</v>
      </c>
      <c r="BD120" s="22">
        <f>Invoer!M$6</f>
        <v>1</v>
      </c>
      <c r="BE120" s="22">
        <f>Invoer!N$6</f>
        <v>1</v>
      </c>
      <c r="BF120" s="22">
        <f>Invoer!O$6</f>
        <v>1</v>
      </c>
      <c r="BG120" s="22">
        <f>Invoer!P$6</f>
        <v>1</v>
      </c>
      <c r="BI120" s="8">
        <f>Invoer!B$5</f>
        <v>0.75</v>
      </c>
      <c r="BJ120" s="63">
        <f>G120*$F120*$BI120*Invoer!E$10</f>
        <v>0</v>
      </c>
      <c r="BK120" s="63">
        <f>H120*$F120*$BI120*Invoer!F$10</f>
        <v>0</v>
      </c>
      <c r="BL120" s="63">
        <f>I120*$F120*$BI120*Invoer!G$10</f>
        <v>0</v>
      </c>
      <c r="BM120" s="63">
        <f>J120*$F120*$BI120*Invoer!H$10</f>
        <v>0</v>
      </c>
      <c r="BN120" s="63">
        <f>K120*$F120*$BI120*Invoer!I$10</f>
        <v>0</v>
      </c>
      <c r="BO120" s="63">
        <f>L120*$F120*$BI120*Invoer!J$10</f>
        <v>0</v>
      </c>
      <c r="BP120" s="63">
        <f>M120*$F120*$BI120*Invoer!K$10</f>
        <v>0</v>
      </c>
      <c r="BQ120" s="63">
        <f>N120*$F120*$BI120*Invoer!L$10</f>
        <v>0</v>
      </c>
      <c r="BR120" s="63">
        <f>O120*$F120*$BI120*Invoer!M$10</f>
        <v>0</v>
      </c>
      <c r="BS120" s="63">
        <f>P120*$F120*$BI120*Invoer!N$10</f>
        <v>0</v>
      </c>
      <c r="BT120" s="63">
        <f>Q120*$F120*$BI120*Invoer!O$10</f>
        <v>0</v>
      </c>
      <c r="BU120" s="63">
        <f>R120*$F120*$BI120*Invoer!P$10</f>
        <v>0</v>
      </c>
      <c r="BW120" s="7">
        <f>((BJ120*AV120)*(T120*Invoer!E$7))+BJ120*(100%-AV120)*AI120</f>
        <v>0</v>
      </c>
      <c r="BX120" s="7">
        <f>((BK120*AW120)*(U120*Invoer!F$7))+BK120*(100%-AW120)*AJ120</f>
        <v>0</v>
      </c>
      <c r="BY120" s="7">
        <f>((BL120*AX120)*(V120*Invoer!G$7))+BL120*(100%-AX120)*AK120</f>
        <v>0</v>
      </c>
      <c r="BZ120" s="7">
        <f>((BM120*AY120)*(W120*Invoer!H$7))+BM120*(100%-AY120)*AL120</f>
        <v>0</v>
      </c>
      <c r="CA120" s="7">
        <f>((BN120*AZ120)*(X120*Invoer!I$7))+BN120*(100%-AZ120)*AM120</f>
        <v>0</v>
      </c>
      <c r="CB120" s="7">
        <f>((BO120*BA120)*(Y120*Invoer!J$7))+BO120*(100%-BA120)*AN120</f>
        <v>0</v>
      </c>
      <c r="CC120" s="7">
        <f>((BP120*BB120)*(Z120*Invoer!K$7))+BP120*(100%-BB120)*AO120</f>
        <v>0</v>
      </c>
      <c r="CD120" s="7">
        <f>((BQ120*BC120)*(AA120*Invoer!L$7))+BQ120*(100%-BC120)*AP120</f>
        <v>0</v>
      </c>
      <c r="CE120" s="7">
        <f>((BR120*BD120)*(AB120*Invoer!M$7))+BR120*(100%-BD120)*AQ120</f>
        <v>0</v>
      </c>
      <c r="CF120" s="7">
        <f>((BS120*BE120)*(AC120*Invoer!N$7))+BS120*(100%-BE120)*AR120</f>
        <v>0</v>
      </c>
      <c r="CG120" s="7">
        <f>((BT120*BF120)*(AD120*Invoer!O$7))+BT120*(100%-BF120)*AS120</f>
        <v>0</v>
      </c>
      <c r="CH120" s="7">
        <f>((BU120*BG120)*(AE120*Invoer!P$7))+BU120*(100%-BG120)*AT120</f>
        <v>0</v>
      </c>
      <c r="CJ120" s="145">
        <f t="shared" si="37"/>
        <v>0</v>
      </c>
      <c r="CK120" s="145">
        <f t="shared" si="38"/>
        <v>0</v>
      </c>
      <c r="CL120" s="145">
        <f t="shared" si="24"/>
        <v>0</v>
      </c>
      <c r="CM120" s="145">
        <f t="shared" si="25"/>
        <v>0</v>
      </c>
      <c r="CN120" s="145">
        <f t="shared" si="26"/>
        <v>0</v>
      </c>
      <c r="CO120" s="145">
        <f t="shared" si="27"/>
        <v>0</v>
      </c>
      <c r="CP120" s="145">
        <f t="shared" si="28"/>
        <v>0</v>
      </c>
      <c r="CQ120" s="145">
        <f t="shared" si="29"/>
        <v>0</v>
      </c>
      <c r="CR120" s="145">
        <f t="shared" si="30"/>
        <v>0</v>
      </c>
      <c r="CS120" s="145">
        <f t="shared" si="31"/>
        <v>0</v>
      </c>
      <c r="CT120" s="145">
        <f t="shared" si="32"/>
        <v>0</v>
      </c>
      <c r="CU120" s="145">
        <f t="shared" si="33"/>
        <v>0</v>
      </c>
    </row>
    <row r="121" spans="1:99">
      <c r="A121" s="257" t="s">
        <v>455</v>
      </c>
      <c r="B121" s="251"/>
      <c r="C121" s="251" t="s">
        <v>500</v>
      </c>
      <c r="D121" s="252" t="s">
        <v>103</v>
      </c>
      <c r="E121" s="148" t="s">
        <v>616</v>
      </c>
      <c r="F121" s="206">
        <v>0</v>
      </c>
      <c r="G121" s="207">
        <v>0.05</v>
      </c>
      <c r="H121" s="207">
        <v>0.05</v>
      </c>
      <c r="I121" s="207">
        <v>0.05</v>
      </c>
      <c r="J121" s="207">
        <v>0.05</v>
      </c>
      <c r="K121" s="207">
        <v>0.05</v>
      </c>
      <c r="L121" s="207">
        <v>0.05</v>
      </c>
      <c r="M121" s="207">
        <v>0.05</v>
      </c>
      <c r="N121" s="207">
        <v>0.05</v>
      </c>
      <c r="O121" s="207">
        <v>0.05</v>
      </c>
      <c r="P121" s="207">
        <v>0.05</v>
      </c>
      <c r="Q121" s="207">
        <v>0.05</v>
      </c>
      <c r="R121" s="207">
        <v>0.05</v>
      </c>
      <c r="S121" s="210"/>
      <c r="T121" s="212">
        <v>60</v>
      </c>
      <c r="U121" s="136">
        <f t="shared" si="40"/>
        <v>60</v>
      </c>
      <c r="V121" s="136">
        <f t="shared" si="40"/>
        <v>60</v>
      </c>
      <c r="W121" s="136">
        <f t="shared" si="40"/>
        <v>60</v>
      </c>
      <c r="X121" s="136">
        <f t="shared" si="40"/>
        <v>60</v>
      </c>
      <c r="Y121" s="136">
        <f t="shared" si="40"/>
        <v>60</v>
      </c>
      <c r="Z121" s="136">
        <f t="shared" si="40"/>
        <v>60</v>
      </c>
      <c r="AA121" s="136">
        <f t="shared" si="40"/>
        <v>60</v>
      </c>
      <c r="AB121" s="136">
        <f t="shared" si="40"/>
        <v>60</v>
      </c>
      <c r="AC121" s="136">
        <f t="shared" si="40"/>
        <v>60</v>
      </c>
      <c r="AD121" s="136">
        <f t="shared" si="40"/>
        <v>60</v>
      </c>
      <c r="AE121" s="136">
        <f t="shared" si="40"/>
        <v>60</v>
      </c>
      <c r="AF121" s="139"/>
      <c r="AG121" s="138">
        <v>4</v>
      </c>
      <c r="AI121" s="23">
        <f>T121*Invoer!E$8</f>
        <v>36</v>
      </c>
      <c r="AJ121" s="23">
        <f>U121*Invoer!F$8</f>
        <v>36</v>
      </c>
      <c r="AK121" s="23">
        <f>V121*Invoer!G$8</f>
        <v>36</v>
      </c>
      <c r="AL121" s="23">
        <f>W121*Invoer!H$8</f>
        <v>36</v>
      </c>
      <c r="AM121" s="23">
        <f>X121*Invoer!I$8</f>
        <v>36</v>
      </c>
      <c r="AN121" s="23">
        <f>Y121*Invoer!J$8</f>
        <v>36</v>
      </c>
      <c r="AO121" s="23">
        <f>Z121*Invoer!K$8</f>
        <v>36</v>
      </c>
      <c r="AP121" s="23">
        <f>AA121*Invoer!L$8</f>
        <v>36</v>
      </c>
      <c r="AQ121" s="23">
        <f>AB121*Invoer!M$8</f>
        <v>36</v>
      </c>
      <c r="AR121" s="23">
        <f>AC121*Invoer!N$8</f>
        <v>36</v>
      </c>
      <c r="AS121" s="23">
        <f>AD121*Invoer!O$8</f>
        <v>36</v>
      </c>
      <c r="AT121" s="23">
        <f>AE121*Invoer!P$8</f>
        <v>36</v>
      </c>
      <c r="AV121" s="22">
        <f>Invoer!E$6</f>
        <v>1</v>
      </c>
      <c r="AW121" s="22">
        <f>Invoer!F$6</f>
        <v>1</v>
      </c>
      <c r="AX121" s="22">
        <f>Invoer!G$6</f>
        <v>1</v>
      </c>
      <c r="AY121" s="22">
        <f>Invoer!H$6</f>
        <v>1</v>
      </c>
      <c r="AZ121" s="22">
        <f>Invoer!I$6</f>
        <v>1</v>
      </c>
      <c r="BA121" s="22">
        <f>Invoer!J$6</f>
        <v>1</v>
      </c>
      <c r="BB121" s="22">
        <f>Invoer!K$6</f>
        <v>1</v>
      </c>
      <c r="BC121" s="22">
        <f>Invoer!L$6</f>
        <v>1</v>
      </c>
      <c r="BD121" s="22">
        <f>Invoer!M$6</f>
        <v>1</v>
      </c>
      <c r="BE121" s="22">
        <f>Invoer!N$6</f>
        <v>1</v>
      </c>
      <c r="BF121" s="22">
        <f>Invoer!O$6</f>
        <v>1</v>
      </c>
      <c r="BG121" s="22">
        <f>Invoer!P$6</f>
        <v>1</v>
      </c>
      <c r="BI121" s="8">
        <f>Invoer!B$5</f>
        <v>0.75</v>
      </c>
      <c r="BJ121" s="63">
        <f>G121*$F121*$BI121*Invoer!E$10</f>
        <v>0</v>
      </c>
      <c r="BK121" s="63">
        <f>H121*$F121*$BI121*Invoer!F$10</f>
        <v>0</v>
      </c>
      <c r="BL121" s="63">
        <f>I121*$F121*$BI121*Invoer!G$10</f>
        <v>0</v>
      </c>
      <c r="BM121" s="63">
        <f>J121*$F121*$BI121*Invoer!H$10</f>
        <v>0</v>
      </c>
      <c r="BN121" s="63">
        <f>K121*$F121*$BI121*Invoer!I$10</f>
        <v>0</v>
      </c>
      <c r="BO121" s="63">
        <f>L121*$F121*$BI121*Invoer!J$10</f>
        <v>0</v>
      </c>
      <c r="BP121" s="63">
        <f>M121*$F121*$BI121*Invoer!K$10</f>
        <v>0</v>
      </c>
      <c r="BQ121" s="63">
        <f>N121*$F121*$BI121*Invoer!L$10</f>
        <v>0</v>
      </c>
      <c r="BR121" s="63">
        <f>O121*$F121*$BI121*Invoer!M$10</f>
        <v>0</v>
      </c>
      <c r="BS121" s="63">
        <f>P121*$F121*$BI121*Invoer!N$10</f>
        <v>0</v>
      </c>
      <c r="BT121" s="63">
        <f>Q121*$F121*$BI121*Invoer!O$10</f>
        <v>0</v>
      </c>
      <c r="BU121" s="63">
        <f>R121*$F121*$BI121*Invoer!P$10</f>
        <v>0</v>
      </c>
      <c r="BW121" s="7">
        <f>((BJ121*AV121)*(T121*Invoer!E$7))+BJ121*(100%-AV121)*AI121</f>
        <v>0</v>
      </c>
      <c r="BX121" s="7">
        <f>((BK121*AW121)*(U121*Invoer!F$7))+BK121*(100%-AW121)*AJ121</f>
        <v>0</v>
      </c>
      <c r="BY121" s="7">
        <f>((BL121*AX121)*(V121*Invoer!G$7))+BL121*(100%-AX121)*AK121</f>
        <v>0</v>
      </c>
      <c r="BZ121" s="7">
        <f>((BM121*AY121)*(W121*Invoer!H$7))+BM121*(100%-AY121)*AL121</f>
        <v>0</v>
      </c>
      <c r="CA121" s="7">
        <f>((BN121*AZ121)*(X121*Invoer!I$7))+BN121*(100%-AZ121)*AM121</f>
        <v>0</v>
      </c>
      <c r="CB121" s="7">
        <f>((BO121*BA121)*(Y121*Invoer!J$7))+BO121*(100%-BA121)*AN121</f>
        <v>0</v>
      </c>
      <c r="CC121" s="7">
        <f>((BP121*BB121)*(Z121*Invoer!K$7))+BP121*(100%-BB121)*AO121</f>
        <v>0</v>
      </c>
      <c r="CD121" s="7">
        <f>((BQ121*BC121)*(AA121*Invoer!L$7))+BQ121*(100%-BC121)*AP121</f>
        <v>0</v>
      </c>
      <c r="CE121" s="7">
        <f>((BR121*BD121)*(AB121*Invoer!M$7))+BR121*(100%-BD121)*AQ121</f>
        <v>0</v>
      </c>
      <c r="CF121" s="7">
        <f>((BS121*BE121)*(AC121*Invoer!N$7))+BS121*(100%-BE121)*AR121</f>
        <v>0</v>
      </c>
      <c r="CG121" s="7">
        <f>((BT121*BF121)*(AD121*Invoer!O$7))+BT121*(100%-BF121)*AS121</f>
        <v>0</v>
      </c>
      <c r="CH121" s="7">
        <f>((BU121*BG121)*(AE121*Invoer!P$7))+BU121*(100%-BG121)*AT121</f>
        <v>0</v>
      </c>
      <c r="CJ121" s="145">
        <f t="shared" si="37"/>
        <v>0</v>
      </c>
      <c r="CK121" s="145">
        <f t="shared" si="38"/>
        <v>0</v>
      </c>
      <c r="CL121" s="145">
        <f t="shared" si="24"/>
        <v>0</v>
      </c>
      <c r="CM121" s="145">
        <f t="shared" si="25"/>
        <v>0</v>
      </c>
      <c r="CN121" s="145">
        <f t="shared" si="26"/>
        <v>0</v>
      </c>
      <c r="CO121" s="145">
        <f t="shared" si="27"/>
        <v>0</v>
      </c>
      <c r="CP121" s="145">
        <f t="shared" si="28"/>
        <v>0</v>
      </c>
      <c r="CQ121" s="145">
        <f t="shared" si="29"/>
        <v>0</v>
      </c>
      <c r="CR121" s="145">
        <f t="shared" si="30"/>
        <v>0</v>
      </c>
      <c r="CS121" s="145">
        <f t="shared" si="31"/>
        <v>0</v>
      </c>
      <c r="CT121" s="145">
        <f t="shared" si="32"/>
        <v>0</v>
      </c>
      <c r="CU121" s="145">
        <f t="shared" si="33"/>
        <v>0</v>
      </c>
    </row>
    <row r="122" spans="1:99">
      <c r="A122" s="241" t="s">
        <v>226</v>
      </c>
      <c r="B122" s="242"/>
      <c r="C122" s="263" t="s">
        <v>468</v>
      </c>
      <c r="D122" s="244" t="s">
        <v>173</v>
      </c>
      <c r="E122" s="148" t="s">
        <v>643</v>
      </c>
      <c r="F122" s="206">
        <v>0</v>
      </c>
      <c r="G122" s="207">
        <v>0</v>
      </c>
      <c r="H122" s="207">
        <v>0</v>
      </c>
      <c r="I122" s="207">
        <v>0</v>
      </c>
      <c r="J122" s="207">
        <v>0</v>
      </c>
      <c r="K122" s="207">
        <v>0</v>
      </c>
      <c r="L122" s="207">
        <v>0</v>
      </c>
      <c r="M122" s="207">
        <v>0</v>
      </c>
      <c r="N122" s="207">
        <v>0</v>
      </c>
      <c r="O122" s="207">
        <v>0</v>
      </c>
      <c r="P122" s="207">
        <v>0</v>
      </c>
      <c r="Q122" s="207">
        <v>0</v>
      </c>
      <c r="R122" s="207">
        <v>0</v>
      </c>
      <c r="S122" s="210"/>
      <c r="T122" s="209">
        <v>0</v>
      </c>
      <c r="U122" s="136">
        <f t="shared" si="40"/>
        <v>0</v>
      </c>
      <c r="V122" s="136">
        <f t="shared" si="40"/>
        <v>0</v>
      </c>
      <c r="W122" s="136">
        <f t="shared" si="40"/>
        <v>0</v>
      </c>
      <c r="X122" s="136">
        <f t="shared" si="40"/>
        <v>0</v>
      </c>
      <c r="Y122" s="136">
        <f t="shared" si="40"/>
        <v>0</v>
      </c>
      <c r="Z122" s="136">
        <f t="shared" si="40"/>
        <v>0</v>
      </c>
      <c r="AA122" s="136">
        <f t="shared" si="40"/>
        <v>0</v>
      </c>
      <c r="AB122" s="136">
        <f t="shared" si="40"/>
        <v>0</v>
      </c>
      <c r="AC122" s="136">
        <f t="shared" si="40"/>
        <v>0</v>
      </c>
      <c r="AD122" s="136">
        <f t="shared" si="40"/>
        <v>0</v>
      </c>
      <c r="AE122" s="136">
        <f t="shared" si="40"/>
        <v>0</v>
      </c>
      <c r="AF122" s="139"/>
      <c r="AG122" s="138">
        <v>4</v>
      </c>
      <c r="AI122" s="23">
        <f>T122*Invoer!E$8</f>
        <v>0</v>
      </c>
      <c r="AJ122" s="23">
        <f>U122*Invoer!F$8</f>
        <v>0</v>
      </c>
      <c r="AK122" s="23">
        <f>V122*Invoer!G$8</f>
        <v>0</v>
      </c>
      <c r="AL122" s="23">
        <f>W122*Invoer!H$8</f>
        <v>0</v>
      </c>
      <c r="AM122" s="23">
        <f>X122*Invoer!I$8</f>
        <v>0</v>
      </c>
      <c r="AN122" s="23">
        <f>Y122*Invoer!J$8</f>
        <v>0</v>
      </c>
      <c r="AO122" s="23">
        <f>Z122*Invoer!K$8</f>
        <v>0</v>
      </c>
      <c r="AP122" s="23">
        <f>AA122*Invoer!L$8</f>
        <v>0</v>
      </c>
      <c r="AQ122" s="23">
        <f>AB122*Invoer!M$8</f>
        <v>0</v>
      </c>
      <c r="AR122" s="23">
        <f>AC122*Invoer!N$8</f>
        <v>0</v>
      </c>
      <c r="AS122" s="23">
        <f>AD122*Invoer!O$8</f>
        <v>0</v>
      </c>
      <c r="AT122" s="23">
        <f>AE122*Invoer!P$8</f>
        <v>0</v>
      </c>
      <c r="AV122" s="22">
        <f>Invoer!E$6</f>
        <v>1</v>
      </c>
      <c r="AW122" s="22">
        <f>Invoer!F$6</f>
        <v>1</v>
      </c>
      <c r="AX122" s="22">
        <f>Invoer!G$6</f>
        <v>1</v>
      </c>
      <c r="AY122" s="22">
        <f>Invoer!H$6</f>
        <v>1</v>
      </c>
      <c r="AZ122" s="22">
        <f>Invoer!I$6</f>
        <v>1</v>
      </c>
      <c r="BA122" s="22">
        <f>Invoer!J$6</f>
        <v>1</v>
      </c>
      <c r="BB122" s="22">
        <f>Invoer!K$6</f>
        <v>1</v>
      </c>
      <c r="BC122" s="22">
        <f>Invoer!L$6</f>
        <v>1</v>
      </c>
      <c r="BD122" s="22">
        <f>Invoer!M$6</f>
        <v>1</v>
      </c>
      <c r="BE122" s="22">
        <f>Invoer!N$6</f>
        <v>1</v>
      </c>
      <c r="BF122" s="22">
        <f>Invoer!O$6</f>
        <v>1</v>
      </c>
      <c r="BG122" s="22">
        <f>Invoer!P$6</f>
        <v>1</v>
      </c>
      <c r="BI122" s="8">
        <f>Invoer!B$5</f>
        <v>0.75</v>
      </c>
      <c r="BJ122" s="63">
        <f>G122*$F122*$BI122*Invoer!E$10</f>
        <v>0</v>
      </c>
      <c r="BK122" s="63">
        <f>H122*$F122*$BI122*Invoer!F$10</f>
        <v>0</v>
      </c>
      <c r="BL122" s="63">
        <f>I122*$F122*$BI122*Invoer!G$10</f>
        <v>0</v>
      </c>
      <c r="BM122" s="63">
        <f>J122*$F122*$BI122*Invoer!H$10</f>
        <v>0</v>
      </c>
      <c r="BN122" s="63">
        <f>K122*$F122*$BI122*Invoer!I$10</f>
        <v>0</v>
      </c>
      <c r="BO122" s="63">
        <f>L122*$F122*$BI122*Invoer!J$10</f>
        <v>0</v>
      </c>
      <c r="BP122" s="63">
        <f>M122*$F122*$BI122*Invoer!K$10</f>
        <v>0</v>
      </c>
      <c r="BQ122" s="63">
        <f>N122*$F122*$BI122*Invoer!L$10</f>
        <v>0</v>
      </c>
      <c r="BR122" s="63">
        <f>O122*$F122*$BI122*Invoer!M$10</f>
        <v>0</v>
      </c>
      <c r="BS122" s="63">
        <f>P122*$F122*$BI122*Invoer!N$10</f>
        <v>0</v>
      </c>
      <c r="BT122" s="63">
        <f>Q122*$F122*$BI122*Invoer!O$10</f>
        <v>0</v>
      </c>
      <c r="BU122" s="63">
        <f>R122*$F122*$BI122*Invoer!P$10</f>
        <v>0</v>
      </c>
      <c r="BW122" s="7">
        <f>((BJ122*AV122)*(T122*Invoer!E$7))+BJ122*(100%-AV122)*AI122</f>
        <v>0</v>
      </c>
      <c r="BX122" s="7">
        <f>((BK122*AW122)*(U122*Invoer!F$7))+BK122*(100%-AW122)*AJ122</f>
        <v>0</v>
      </c>
      <c r="BY122" s="7">
        <f>((BL122*AX122)*(V122*Invoer!G$7))+BL122*(100%-AX122)*AK122</f>
        <v>0</v>
      </c>
      <c r="BZ122" s="7">
        <f>((BM122*AY122)*(W122*Invoer!H$7))+BM122*(100%-AY122)*AL122</f>
        <v>0</v>
      </c>
      <c r="CA122" s="7">
        <f>((BN122*AZ122)*(X122*Invoer!I$7))+BN122*(100%-AZ122)*AM122</f>
        <v>0</v>
      </c>
      <c r="CB122" s="7">
        <f>((BO122*BA122)*(Y122*Invoer!J$7))+BO122*(100%-BA122)*AN122</f>
        <v>0</v>
      </c>
      <c r="CC122" s="7">
        <f>((BP122*BB122)*(Z122*Invoer!K$7))+BP122*(100%-BB122)*AO122</f>
        <v>0</v>
      </c>
      <c r="CD122" s="7">
        <f>((BQ122*BC122)*(AA122*Invoer!L$7))+BQ122*(100%-BC122)*AP122</f>
        <v>0</v>
      </c>
      <c r="CE122" s="7">
        <f>((BR122*BD122)*(AB122*Invoer!M$7))+BR122*(100%-BD122)*AQ122</f>
        <v>0</v>
      </c>
      <c r="CF122" s="7">
        <f>((BS122*BE122)*(AC122*Invoer!N$7))+BS122*(100%-BE122)*AR122</f>
        <v>0</v>
      </c>
      <c r="CG122" s="7">
        <f>((BT122*BF122)*(AD122*Invoer!O$7))+BT122*(100%-BF122)*AS122</f>
        <v>0</v>
      </c>
      <c r="CH122" s="7">
        <f>((BU122*BG122)*(AE122*Invoer!P$7))+BU122*(100%-BG122)*AT122</f>
        <v>0</v>
      </c>
      <c r="CI122" s="7"/>
      <c r="CJ122" s="145">
        <f t="shared" si="37"/>
        <v>0</v>
      </c>
      <c r="CK122" s="145">
        <f t="shared" si="38"/>
        <v>0</v>
      </c>
      <c r="CL122" s="145">
        <f t="shared" si="24"/>
        <v>0</v>
      </c>
      <c r="CM122" s="145">
        <f t="shared" si="25"/>
        <v>0</v>
      </c>
      <c r="CN122" s="145">
        <f t="shared" si="26"/>
        <v>0</v>
      </c>
      <c r="CO122" s="145">
        <f t="shared" si="27"/>
        <v>0</v>
      </c>
      <c r="CP122" s="145">
        <f t="shared" si="28"/>
        <v>0</v>
      </c>
      <c r="CQ122" s="145">
        <f t="shared" si="29"/>
        <v>0</v>
      </c>
      <c r="CR122" s="145">
        <f t="shared" si="30"/>
        <v>0</v>
      </c>
      <c r="CS122" s="145">
        <f t="shared" si="31"/>
        <v>0</v>
      </c>
      <c r="CT122" s="145">
        <f t="shared" si="32"/>
        <v>0</v>
      </c>
      <c r="CU122" s="145">
        <f t="shared" si="33"/>
        <v>0</v>
      </c>
    </row>
    <row r="123" spans="1:99">
      <c r="A123" s="258" t="s">
        <v>437</v>
      </c>
      <c r="B123" s="251"/>
      <c r="C123" s="251" t="s">
        <v>501</v>
      </c>
      <c r="D123" s="252" t="s">
        <v>103</v>
      </c>
      <c r="E123" s="148" t="s">
        <v>616</v>
      </c>
      <c r="F123" s="206">
        <v>0</v>
      </c>
      <c r="G123" s="207">
        <v>0.05</v>
      </c>
      <c r="H123" s="207">
        <v>0.05</v>
      </c>
      <c r="I123" s="207">
        <v>0.05</v>
      </c>
      <c r="J123" s="207">
        <v>0.05</v>
      </c>
      <c r="K123" s="207">
        <v>0.05</v>
      </c>
      <c r="L123" s="207">
        <v>0.05</v>
      </c>
      <c r="M123" s="207">
        <v>0.05</v>
      </c>
      <c r="N123" s="207">
        <v>0.05</v>
      </c>
      <c r="O123" s="207">
        <v>0.05</v>
      </c>
      <c r="P123" s="207">
        <v>0.05</v>
      </c>
      <c r="Q123" s="207">
        <v>0.05</v>
      </c>
      <c r="R123" s="207">
        <v>0.05</v>
      </c>
      <c r="S123" s="210"/>
      <c r="T123" s="213">
        <v>60</v>
      </c>
      <c r="U123" s="35">
        <f t="shared" si="40"/>
        <v>60</v>
      </c>
      <c r="V123" s="35">
        <f t="shared" si="40"/>
        <v>60</v>
      </c>
      <c r="W123" s="35">
        <f t="shared" si="40"/>
        <v>60</v>
      </c>
      <c r="X123" s="35">
        <f t="shared" si="40"/>
        <v>60</v>
      </c>
      <c r="Y123" s="35">
        <f t="shared" si="40"/>
        <v>60</v>
      </c>
      <c r="Z123" s="35">
        <f t="shared" si="40"/>
        <v>60</v>
      </c>
      <c r="AA123" s="35">
        <f t="shared" si="40"/>
        <v>60</v>
      </c>
      <c r="AB123" s="35">
        <f t="shared" si="40"/>
        <v>60</v>
      </c>
      <c r="AC123" s="35">
        <f t="shared" si="40"/>
        <v>60</v>
      </c>
      <c r="AD123" s="35">
        <f t="shared" si="40"/>
        <v>60</v>
      </c>
      <c r="AE123" s="35">
        <f t="shared" si="40"/>
        <v>60</v>
      </c>
      <c r="AF123" s="139"/>
      <c r="AG123" s="138">
        <v>4</v>
      </c>
      <c r="AI123" s="23">
        <f>T123*Invoer!E$8</f>
        <v>36</v>
      </c>
      <c r="AJ123" s="23">
        <f>U123*Invoer!F$8</f>
        <v>36</v>
      </c>
      <c r="AK123" s="23">
        <f>V123*Invoer!G$8</f>
        <v>36</v>
      </c>
      <c r="AL123" s="23">
        <f>W123*Invoer!H$8</f>
        <v>36</v>
      </c>
      <c r="AM123" s="23">
        <f>X123*Invoer!I$8</f>
        <v>36</v>
      </c>
      <c r="AN123" s="23">
        <f>Y123*Invoer!J$8</f>
        <v>36</v>
      </c>
      <c r="AO123" s="23">
        <f>Z123*Invoer!K$8</f>
        <v>36</v>
      </c>
      <c r="AP123" s="23">
        <f>AA123*Invoer!L$8</f>
        <v>36</v>
      </c>
      <c r="AQ123" s="23">
        <f>AB123*Invoer!M$8</f>
        <v>36</v>
      </c>
      <c r="AR123" s="23">
        <f>AC123*Invoer!N$8</f>
        <v>36</v>
      </c>
      <c r="AS123" s="23">
        <f>AD123*Invoer!O$8</f>
        <v>36</v>
      </c>
      <c r="AT123" s="23">
        <f>AE123*Invoer!P$8</f>
        <v>36</v>
      </c>
      <c r="AU123" s="22"/>
      <c r="AV123" s="22">
        <f>Invoer!E$6</f>
        <v>1</v>
      </c>
      <c r="AW123" s="22">
        <f>Invoer!F$6</f>
        <v>1</v>
      </c>
      <c r="AX123" s="22">
        <f>Invoer!G$6</f>
        <v>1</v>
      </c>
      <c r="AY123" s="22">
        <f>Invoer!H$6</f>
        <v>1</v>
      </c>
      <c r="AZ123" s="22">
        <f>Invoer!I$6</f>
        <v>1</v>
      </c>
      <c r="BA123" s="22">
        <f>Invoer!J$6</f>
        <v>1</v>
      </c>
      <c r="BB123" s="22">
        <f>Invoer!K$6</f>
        <v>1</v>
      </c>
      <c r="BC123" s="22">
        <f>Invoer!L$6</f>
        <v>1</v>
      </c>
      <c r="BD123" s="22">
        <f>Invoer!M$6</f>
        <v>1</v>
      </c>
      <c r="BE123" s="22">
        <f>Invoer!N$6</f>
        <v>1</v>
      </c>
      <c r="BF123" s="22">
        <f>Invoer!O$6</f>
        <v>1</v>
      </c>
      <c r="BG123" s="22">
        <f>Invoer!P$6</f>
        <v>1</v>
      </c>
      <c r="BI123" s="8">
        <f>Invoer!B$5</f>
        <v>0.75</v>
      </c>
      <c r="BJ123" s="63">
        <f>G123*$F123*$BI123*Invoer!E$10</f>
        <v>0</v>
      </c>
      <c r="BK123" s="63">
        <f>H123*$F123*$BI123*Invoer!F$10</f>
        <v>0</v>
      </c>
      <c r="BL123" s="63">
        <f>I123*$F123*$BI123*Invoer!G$10</f>
        <v>0</v>
      </c>
      <c r="BM123" s="63">
        <f>J123*$F123*$BI123*Invoer!H$10</f>
        <v>0</v>
      </c>
      <c r="BN123" s="63">
        <f>K123*$F123*$BI123*Invoer!I$10</f>
        <v>0</v>
      </c>
      <c r="BO123" s="63">
        <f>L123*$F123*$BI123*Invoer!J$10</f>
        <v>0</v>
      </c>
      <c r="BP123" s="63">
        <f>M123*$F123*$BI123*Invoer!K$10</f>
        <v>0</v>
      </c>
      <c r="BQ123" s="63">
        <f>N123*$F123*$BI123*Invoer!L$10</f>
        <v>0</v>
      </c>
      <c r="BR123" s="63">
        <f>O123*$F123*$BI123*Invoer!M$10</f>
        <v>0</v>
      </c>
      <c r="BS123" s="63">
        <f>P123*$F123*$BI123*Invoer!N$10</f>
        <v>0</v>
      </c>
      <c r="BT123" s="63">
        <f>Q123*$F123*$BI123*Invoer!O$10</f>
        <v>0</v>
      </c>
      <c r="BU123" s="63">
        <f>R123*$F123*$BI123*Invoer!P$10</f>
        <v>0</v>
      </c>
      <c r="BW123" s="7">
        <f>((BJ123*AV123)*(T123*Invoer!E$7))+BJ123*(100%-AV123)*AI123</f>
        <v>0</v>
      </c>
      <c r="BX123" s="7">
        <f>((BK123*AW123)*(U123*Invoer!F$7))+BK123*(100%-AW123)*AJ123</f>
        <v>0</v>
      </c>
      <c r="BY123" s="7">
        <f>((BL123*AX123)*(V123*Invoer!G$7))+BL123*(100%-AX123)*AK123</f>
        <v>0</v>
      </c>
      <c r="BZ123" s="7">
        <f>((BM123*AY123)*(W123*Invoer!H$7))+BM123*(100%-AY123)*AL123</f>
        <v>0</v>
      </c>
      <c r="CA123" s="7">
        <f>((BN123*AZ123)*(X123*Invoer!I$7))+BN123*(100%-AZ123)*AM123</f>
        <v>0</v>
      </c>
      <c r="CB123" s="7">
        <f>((BO123*BA123)*(Y123*Invoer!J$7))+BO123*(100%-BA123)*AN123</f>
        <v>0</v>
      </c>
      <c r="CC123" s="7">
        <f>((BP123*BB123)*(Z123*Invoer!K$7))+BP123*(100%-BB123)*AO123</f>
        <v>0</v>
      </c>
      <c r="CD123" s="7">
        <f>((BQ123*BC123)*(AA123*Invoer!L$7))+BQ123*(100%-BC123)*AP123</f>
        <v>0</v>
      </c>
      <c r="CE123" s="7">
        <f>((BR123*BD123)*(AB123*Invoer!M$7))+BR123*(100%-BD123)*AQ123</f>
        <v>0</v>
      </c>
      <c r="CF123" s="7">
        <f>((BS123*BE123)*(AC123*Invoer!N$7))+BS123*(100%-BE123)*AR123</f>
        <v>0</v>
      </c>
      <c r="CG123" s="7">
        <f>((BT123*BF123)*(AD123*Invoer!O$7))+BT123*(100%-BF123)*AS123</f>
        <v>0</v>
      </c>
      <c r="CH123" s="7">
        <f>((BU123*BG123)*(AE123*Invoer!P$7))+BU123*(100%-BG123)*AT123</f>
        <v>0</v>
      </c>
      <c r="CJ123" s="145">
        <f t="shared" si="37"/>
        <v>0</v>
      </c>
      <c r="CK123" s="145">
        <f t="shared" si="38"/>
        <v>0</v>
      </c>
      <c r="CL123" s="145">
        <f t="shared" si="24"/>
        <v>0</v>
      </c>
      <c r="CM123" s="145">
        <f t="shared" si="25"/>
        <v>0</v>
      </c>
      <c r="CN123" s="145">
        <f t="shared" si="26"/>
        <v>0</v>
      </c>
      <c r="CO123" s="145">
        <f t="shared" si="27"/>
        <v>0</v>
      </c>
      <c r="CP123" s="145">
        <f t="shared" si="28"/>
        <v>0</v>
      </c>
      <c r="CQ123" s="145">
        <f t="shared" si="29"/>
        <v>0</v>
      </c>
      <c r="CR123" s="145">
        <f t="shared" si="30"/>
        <v>0</v>
      </c>
      <c r="CS123" s="145">
        <f t="shared" si="31"/>
        <v>0</v>
      </c>
      <c r="CT123" s="145">
        <f t="shared" si="32"/>
        <v>0</v>
      </c>
      <c r="CU123" s="145">
        <f t="shared" si="33"/>
        <v>0</v>
      </c>
    </row>
    <row r="124" spans="1:99">
      <c r="A124" s="241" t="s">
        <v>227</v>
      </c>
      <c r="B124" s="242" t="s">
        <v>228</v>
      </c>
      <c r="C124" s="246" t="s">
        <v>229</v>
      </c>
      <c r="D124" s="244" t="s">
        <v>230</v>
      </c>
      <c r="E124" s="148" t="s">
        <v>643</v>
      </c>
      <c r="F124" s="206">
        <v>0</v>
      </c>
      <c r="G124" s="207">
        <v>0</v>
      </c>
      <c r="H124" s="207">
        <v>0</v>
      </c>
      <c r="I124" s="207">
        <v>0</v>
      </c>
      <c r="J124" s="207">
        <v>0</v>
      </c>
      <c r="K124" s="207">
        <v>0</v>
      </c>
      <c r="L124" s="207">
        <v>0</v>
      </c>
      <c r="M124" s="207">
        <v>0</v>
      </c>
      <c r="N124" s="207">
        <v>0</v>
      </c>
      <c r="O124" s="207">
        <v>0</v>
      </c>
      <c r="P124" s="207">
        <v>0</v>
      </c>
      <c r="Q124" s="207">
        <v>0</v>
      </c>
      <c r="R124" s="207">
        <v>0</v>
      </c>
      <c r="S124" s="210"/>
      <c r="T124" s="209">
        <v>0</v>
      </c>
      <c r="U124" s="136">
        <f t="shared" si="40"/>
        <v>0</v>
      </c>
      <c r="V124" s="136">
        <f t="shared" si="40"/>
        <v>0</v>
      </c>
      <c r="W124" s="136">
        <f t="shared" si="40"/>
        <v>0</v>
      </c>
      <c r="X124" s="136">
        <f t="shared" si="40"/>
        <v>0</v>
      </c>
      <c r="Y124" s="136">
        <f t="shared" si="40"/>
        <v>0</v>
      </c>
      <c r="Z124" s="136">
        <f t="shared" si="40"/>
        <v>0</v>
      </c>
      <c r="AA124" s="136">
        <f t="shared" si="40"/>
        <v>0</v>
      </c>
      <c r="AB124" s="136">
        <f t="shared" si="40"/>
        <v>0</v>
      </c>
      <c r="AC124" s="136">
        <f t="shared" si="40"/>
        <v>0</v>
      </c>
      <c r="AD124" s="136">
        <f t="shared" si="40"/>
        <v>0</v>
      </c>
      <c r="AE124" s="136">
        <f t="shared" si="40"/>
        <v>0</v>
      </c>
      <c r="AF124" s="139"/>
      <c r="AG124" s="138">
        <v>4</v>
      </c>
      <c r="AI124" s="23">
        <f>T124*Invoer!E$8</f>
        <v>0</v>
      </c>
      <c r="AJ124" s="23">
        <f>U124*Invoer!F$8</f>
        <v>0</v>
      </c>
      <c r="AK124" s="23">
        <f>V124*Invoer!G$8</f>
        <v>0</v>
      </c>
      <c r="AL124" s="23">
        <f>W124*Invoer!H$8</f>
        <v>0</v>
      </c>
      <c r="AM124" s="23">
        <f>X124*Invoer!I$8</f>
        <v>0</v>
      </c>
      <c r="AN124" s="23">
        <f>Y124*Invoer!J$8</f>
        <v>0</v>
      </c>
      <c r="AO124" s="23">
        <f>Z124*Invoer!K$8</f>
        <v>0</v>
      </c>
      <c r="AP124" s="23">
        <f>AA124*Invoer!L$8</f>
        <v>0</v>
      </c>
      <c r="AQ124" s="23">
        <f>AB124*Invoer!M$8</f>
        <v>0</v>
      </c>
      <c r="AR124" s="23">
        <f>AC124*Invoer!N$8</f>
        <v>0</v>
      </c>
      <c r="AS124" s="23">
        <f>AD124*Invoer!O$8</f>
        <v>0</v>
      </c>
      <c r="AT124" s="23">
        <f>AE124*Invoer!P$8</f>
        <v>0</v>
      </c>
      <c r="AV124" s="22">
        <f>Invoer!E$6</f>
        <v>1</v>
      </c>
      <c r="AW124" s="22">
        <f>Invoer!F$6</f>
        <v>1</v>
      </c>
      <c r="AX124" s="22">
        <f>Invoer!G$6</f>
        <v>1</v>
      </c>
      <c r="AY124" s="22">
        <f>Invoer!H$6</f>
        <v>1</v>
      </c>
      <c r="AZ124" s="22">
        <f>Invoer!I$6</f>
        <v>1</v>
      </c>
      <c r="BA124" s="22">
        <f>Invoer!J$6</f>
        <v>1</v>
      </c>
      <c r="BB124" s="22">
        <f>Invoer!K$6</f>
        <v>1</v>
      </c>
      <c r="BC124" s="22">
        <f>Invoer!L$6</f>
        <v>1</v>
      </c>
      <c r="BD124" s="22">
        <f>Invoer!M$6</f>
        <v>1</v>
      </c>
      <c r="BE124" s="22">
        <f>Invoer!N$6</f>
        <v>1</v>
      </c>
      <c r="BF124" s="22">
        <f>Invoer!O$6</f>
        <v>1</v>
      </c>
      <c r="BG124" s="22">
        <f>Invoer!P$6</f>
        <v>1</v>
      </c>
      <c r="BI124" s="8">
        <f>Invoer!B$5</f>
        <v>0.75</v>
      </c>
      <c r="BJ124" s="63">
        <f>G124*$F124*$BI124*Invoer!E$10</f>
        <v>0</v>
      </c>
      <c r="BK124" s="63">
        <f>H124*$F124*$BI124*Invoer!F$10</f>
        <v>0</v>
      </c>
      <c r="BL124" s="63">
        <f>I124*$F124*$BI124*Invoer!G$10</f>
        <v>0</v>
      </c>
      <c r="BM124" s="63">
        <f>J124*$F124*$BI124*Invoer!H$10</f>
        <v>0</v>
      </c>
      <c r="BN124" s="63">
        <f>K124*$F124*$BI124*Invoer!I$10</f>
        <v>0</v>
      </c>
      <c r="BO124" s="63">
        <f>L124*$F124*$BI124*Invoer!J$10</f>
        <v>0</v>
      </c>
      <c r="BP124" s="63">
        <f>M124*$F124*$BI124*Invoer!K$10</f>
        <v>0</v>
      </c>
      <c r="BQ124" s="63">
        <f>N124*$F124*$BI124*Invoer!L$10</f>
        <v>0</v>
      </c>
      <c r="BR124" s="63">
        <f>O124*$F124*$BI124*Invoer!M$10</f>
        <v>0</v>
      </c>
      <c r="BS124" s="63">
        <f>P124*$F124*$BI124*Invoer!N$10</f>
        <v>0</v>
      </c>
      <c r="BT124" s="63">
        <f>Q124*$F124*$BI124*Invoer!O$10</f>
        <v>0</v>
      </c>
      <c r="BU124" s="63">
        <f>R124*$F124*$BI124*Invoer!P$10</f>
        <v>0</v>
      </c>
      <c r="BW124" s="7">
        <f>((BJ124*AV124)*(T124*Invoer!E$7))+BJ124*(100%-AV124)*AI124</f>
        <v>0</v>
      </c>
      <c r="BX124" s="7">
        <f>((BK124*AW124)*(U124*Invoer!F$7))+BK124*(100%-AW124)*AJ124</f>
        <v>0</v>
      </c>
      <c r="BY124" s="7">
        <f>((BL124*AX124)*(V124*Invoer!G$7))+BL124*(100%-AX124)*AK124</f>
        <v>0</v>
      </c>
      <c r="BZ124" s="7">
        <f>((BM124*AY124)*(W124*Invoer!H$7))+BM124*(100%-AY124)*AL124</f>
        <v>0</v>
      </c>
      <c r="CA124" s="7">
        <f>((BN124*AZ124)*(X124*Invoer!I$7))+BN124*(100%-AZ124)*AM124</f>
        <v>0</v>
      </c>
      <c r="CB124" s="7">
        <f>((BO124*BA124)*(Y124*Invoer!J$7))+BO124*(100%-BA124)*AN124</f>
        <v>0</v>
      </c>
      <c r="CC124" s="7">
        <f>((BP124*BB124)*(Z124*Invoer!K$7))+BP124*(100%-BB124)*AO124</f>
        <v>0</v>
      </c>
      <c r="CD124" s="7">
        <f>((BQ124*BC124)*(AA124*Invoer!L$7))+BQ124*(100%-BC124)*AP124</f>
        <v>0</v>
      </c>
      <c r="CE124" s="7">
        <f>((BR124*BD124)*(AB124*Invoer!M$7))+BR124*(100%-BD124)*AQ124</f>
        <v>0</v>
      </c>
      <c r="CF124" s="7">
        <f>((BS124*BE124)*(AC124*Invoer!N$7))+BS124*(100%-BE124)*AR124</f>
        <v>0</v>
      </c>
      <c r="CG124" s="7">
        <f>((BT124*BF124)*(AD124*Invoer!O$7))+BT124*(100%-BF124)*AS124</f>
        <v>0</v>
      </c>
      <c r="CH124" s="7">
        <f>((BU124*BG124)*(AE124*Invoer!P$7))+BU124*(100%-BG124)*AT124</f>
        <v>0</v>
      </c>
      <c r="CI124" s="7"/>
      <c r="CJ124" s="145">
        <f t="shared" si="37"/>
        <v>0</v>
      </c>
      <c r="CK124" s="145">
        <f t="shared" si="38"/>
        <v>0</v>
      </c>
      <c r="CL124" s="145">
        <f t="shared" si="24"/>
        <v>0</v>
      </c>
      <c r="CM124" s="145">
        <f t="shared" si="25"/>
        <v>0</v>
      </c>
      <c r="CN124" s="145">
        <f t="shared" si="26"/>
        <v>0</v>
      </c>
      <c r="CO124" s="145">
        <f t="shared" si="27"/>
        <v>0</v>
      </c>
      <c r="CP124" s="145">
        <f t="shared" si="28"/>
        <v>0</v>
      </c>
      <c r="CQ124" s="145">
        <f t="shared" si="29"/>
        <v>0</v>
      </c>
      <c r="CR124" s="145">
        <f t="shared" si="30"/>
        <v>0</v>
      </c>
      <c r="CS124" s="145">
        <f t="shared" si="31"/>
        <v>0</v>
      </c>
      <c r="CT124" s="145">
        <f t="shared" si="32"/>
        <v>0</v>
      </c>
      <c r="CU124" s="145">
        <f t="shared" si="33"/>
        <v>0</v>
      </c>
    </row>
    <row r="125" spans="1:99">
      <c r="A125" s="241" t="s">
        <v>231</v>
      </c>
      <c r="B125" s="242"/>
      <c r="C125" s="246" t="s">
        <v>502</v>
      </c>
      <c r="D125" s="244" t="s">
        <v>232</v>
      </c>
      <c r="E125" s="148" t="s">
        <v>643</v>
      </c>
      <c r="F125" s="206">
        <v>7</v>
      </c>
      <c r="G125" s="207">
        <v>0</v>
      </c>
      <c r="H125" s="207">
        <v>0</v>
      </c>
      <c r="I125" s="207">
        <v>0</v>
      </c>
      <c r="J125" s="207">
        <v>0</v>
      </c>
      <c r="K125" s="207">
        <v>0</v>
      </c>
      <c r="L125" s="207">
        <v>0</v>
      </c>
      <c r="M125" s="207">
        <v>0</v>
      </c>
      <c r="N125" s="207">
        <v>0</v>
      </c>
      <c r="O125" s="207">
        <v>0</v>
      </c>
      <c r="P125" s="207">
        <v>0.5</v>
      </c>
      <c r="Q125" s="207">
        <v>2.1</v>
      </c>
      <c r="R125" s="207">
        <v>6</v>
      </c>
      <c r="S125" s="210"/>
      <c r="T125" s="209">
        <v>17.5</v>
      </c>
      <c r="U125" s="136">
        <f t="shared" si="40"/>
        <v>17.5</v>
      </c>
      <c r="V125" s="136">
        <f t="shared" si="40"/>
        <v>17.5</v>
      </c>
      <c r="W125" s="136">
        <f t="shared" si="40"/>
        <v>17.5</v>
      </c>
      <c r="X125" s="136">
        <f t="shared" si="40"/>
        <v>17.5</v>
      </c>
      <c r="Y125" s="136">
        <f t="shared" si="40"/>
        <v>17.5</v>
      </c>
      <c r="Z125" s="136">
        <f t="shared" si="40"/>
        <v>17.5</v>
      </c>
      <c r="AA125" s="136">
        <f t="shared" si="40"/>
        <v>17.5</v>
      </c>
      <c r="AB125" s="136">
        <f t="shared" si="40"/>
        <v>17.5</v>
      </c>
      <c r="AC125" s="136">
        <f t="shared" si="40"/>
        <v>17.5</v>
      </c>
      <c r="AD125" s="136">
        <f t="shared" si="40"/>
        <v>17.5</v>
      </c>
      <c r="AE125" s="136">
        <f t="shared" si="40"/>
        <v>17.5</v>
      </c>
      <c r="AF125" s="139"/>
      <c r="AG125" s="138">
        <v>4</v>
      </c>
      <c r="AI125" s="23">
        <f>T125*Invoer!E$8</f>
        <v>10.5</v>
      </c>
      <c r="AJ125" s="23">
        <f>U125*Invoer!F$8</f>
        <v>10.5</v>
      </c>
      <c r="AK125" s="23">
        <f>V125*Invoer!G$8</f>
        <v>10.5</v>
      </c>
      <c r="AL125" s="23">
        <f>W125*Invoer!H$8</f>
        <v>10.5</v>
      </c>
      <c r="AM125" s="23">
        <f>X125*Invoer!I$8</f>
        <v>10.5</v>
      </c>
      <c r="AN125" s="23">
        <f>Y125*Invoer!J$8</f>
        <v>10.5</v>
      </c>
      <c r="AO125" s="23">
        <f>Z125*Invoer!K$8</f>
        <v>10.5</v>
      </c>
      <c r="AP125" s="23">
        <f>AA125*Invoer!L$8</f>
        <v>10.5</v>
      </c>
      <c r="AQ125" s="23">
        <f>AB125*Invoer!M$8</f>
        <v>10.5</v>
      </c>
      <c r="AR125" s="23">
        <f>AC125*Invoer!N$8</f>
        <v>10.5</v>
      </c>
      <c r="AS125" s="23">
        <f>AD125*Invoer!O$8</f>
        <v>10.5</v>
      </c>
      <c r="AT125" s="23">
        <f>AE125*Invoer!P$8</f>
        <v>10.5</v>
      </c>
      <c r="AV125" s="22">
        <f>Invoer!E$6</f>
        <v>1</v>
      </c>
      <c r="AW125" s="22">
        <f>Invoer!F$6</f>
        <v>1</v>
      </c>
      <c r="AX125" s="22">
        <f>Invoer!G$6</f>
        <v>1</v>
      </c>
      <c r="AY125" s="22">
        <f>Invoer!H$6</f>
        <v>1</v>
      </c>
      <c r="AZ125" s="22">
        <f>Invoer!I$6</f>
        <v>1</v>
      </c>
      <c r="BA125" s="22">
        <f>Invoer!J$6</f>
        <v>1</v>
      </c>
      <c r="BB125" s="22">
        <f>Invoer!K$6</f>
        <v>1</v>
      </c>
      <c r="BC125" s="22">
        <f>Invoer!L$6</f>
        <v>1</v>
      </c>
      <c r="BD125" s="22">
        <f>Invoer!M$6</f>
        <v>1</v>
      </c>
      <c r="BE125" s="22">
        <f>Invoer!N$6</f>
        <v>1</v>
      </c>
      <c r="BF125" s="22">
        <f>Invoer!O$6</f>
        <v>1</v>
      </c>
      <c r="BG125" s="22">
        <f>Invoer!P$6</f>
        <v>1</v>
      </c>
      <c r="BI125" s="8">
        <f>Invoer!B$5</f>
        <v>0.75</v>
      </c>
      <c r="BJ125" s="63">
        <f>G125*$F125*$BI125*Invoer!E$10</f>
        <v>0</v>
      </c>
      <c r="BK125" s="63">
        <f>H125*$F125*$BI125*Invoer!F$10</f>
        <v>0</v>
      </c>
      <c r="BL125" s="63">
        <f>I125*$F125*$BI125*Invoer!G$10</f>
        <v>0</v>
      </c>
      <c r="BM125" s="63">
        <f>J125*$F125*$BI125*Invoer!H$10</f>
        <v>0</v>
      </c>
      <c r="BN125" s="63">
        <f>K125*$F125*$BI125*Invoer!I$10</f>
        <v>0</v>
      </c>
      <c r="BO125" s="63">
        <f>L125*$F125*$BI125*Invoer!J$10</f>
        <v>0</v>
      </c>
      <c r="BP125" s="63">
        <f>M125*$F125*$BI125*Invoer!K$10</f>
        <v>0</v>
      </c>
      <c r="BQ125" s="63">
        <f>N125*$F125*$BI125*Invoer!L$10</f>
        <v>0</v>
      </c>
      <c r="BR125" s="63">
        <f>O125*$F125*$BI125*Invoer!M$10</f>
        <v>0</v>
      </c>
      <c r="BS125" s="63">
        <f>P125*$F125*$BI125*Invoer!N$10</f>
        <v>2.625</v>
      </c>
      <c r="BT125" s="63">
        <f>Q125*$F125*$BI125*Invoer!O$10</f>
        <v>11.025</v>
      </c>
      <c r="BU125" s="63">
        <f>R125*$F125*$BI125*Invoer!P$10</f>
        <v>31.5</v>
      </c>
      <c r="BW125" s="7">
        <f>((BJ125*AV125)*(T125*Invoer!E$7))+BJ125*(100%-AV125)*AI125</f>
        <v>0</v>
      </c>
      <c r="BX125" s="7">
        <f>((BK125*AW125)*(U125*Invoer!F$7))+BK125*(100%-AW125)*AJ125</f>
        <v>0</v>
      </c>
      <c r="BY125" s="7">
        <f>((BL125*AX125)*(V125*Invoer!G$7))+BL125*(100%-AX125)*AK125</f>
        <v>0</v>
      </c>
      <c r="BZ125" s="7">
        <f>((BM125*AY125)*(W125*Invoer!H$7))+BM125*(100%-AY125)*AL125</f>
        <v>0</v>
      </c>
      <c r="CA125" s="7">
        <f>((BN125*AZ125)*(X125*Invoer!I$7))+BN125*(100%-AZ125)*AM125</f>
        <v>0</v>
      </c>
      <c r="CB125" s="7">
        <f>((BO125*BA125)*(Y125*Invoer!J$7))+BO125*(100%-BA125)*AN125</f>
        <v>0</v>
      </c>
      <c r="CC125" s="7">
        <f>((BP125*BB125)*(Z125*Invoer!K$7))+BP125*(100%-BB125)*AO125</f>
        <v>0</v>
      </c>
      <c r="CD125" s="7">
        <f>((BQ125*BC125)*(AA125*Invoer!L$7))+BQ125*(100%-BC125)*AP125</f>
        <v>0</v>
      </c>
      <c r="CE125" s="7">
        <f>((BR125*BD125)*(AB125*Invoer!M$7))+BR125*(100%-BD125)*AQ125</f>
        <v>0</v>
      </c>
      <c r="CF125" s="7">
        <f>((BS125*BE125)*(AC125*Invoer!N$7))+BS125*(100%-BE125)*AR125</f>
        <v>45.9375</v>
      </c>
      <c r="CG125" s="7">
        <f>((BT125*BF125)*(AD125*Invoer!O$7))+BT125*(100%-BF125)*AS125</f>
        <v>192.9375</v>
      </c>
      <c r="CH125" s="7">
        <f>((BU125*BG125)*(AE125*Invoer!P$7))+BU125*(100%-BG125)*AT125</f>
        <v>551.25</v>
      </c>
      <c r="CI125" s="7"/>
      <c r="CJ125" s="145">
        <f t="shared" si="37"/>
        <v>0</v>
      </c>
      <c r="CK125" s="145">
        <f t="shared" si="38"/>
        <v>0</v>
      </c>
      <c r="CL125" s="145">
        <f t="shared" si="24"/>
        <v>0</v>
      </c>
      <c r="CM125" s="145">
        <f t="shared" si="25"/>
        <v>0</v>
      </c>
      <c r="CN125" s="145">
        <f t="shared" si="26"/>
        <v>0</v>
      </c>
      <c r="CO125" s="145">
        <f t="shared" si="27"/>
        <v>0</v>
      </c>
      <c r="CP125" s="145">
        <f t="shared" si="28"/>
        <v>0</v>
      </c>
      <c r="CQ125" s="145">
        <f t="shared" si="29"/>
        <v>0</v>
      </c>
      <c r="CR125" s="145">
        <f t="shared" si="30"/>
        <v>0</v>
      </c>
      <c r="CS125" s="145">
        <f t="shared" si="31"/>
        <v>0.65625</v>
      </c>
      <c r="CT125" s="145">
        <f t="shared" si="32"/>
        <v>2.7562500000000001</v>
      </c>
      <c r="CU125" s="145">
        <f t="shared" si="33"/>
        <v>7.875</v>
      </c>
    </row>
    <row r="126" spans="1:99">
      <c r="A126" s="256" t="s">
        <v>463</v>
      </c>
      <c r="B126" s="251"/>
      <c r="C126" s="251" t="s">
        <v>573</v>
      </c>
      <c r="D126" s="252" t="s">
        <v>617</v>
      </c>
      <c r="E126" s="148" t="s">
        <v>643</v>
      </c>
      <c r="F126" s="206">
        <v>0</v>
      </c>
      <c r="G126" s="207">
        <v>0.1</v>
      </c>
      <c r="H126" s="207">
        <v>0.1</v>
      </c>
      <c r="I126" s="207">
        <v>0.1</v>
      </c>
      <c r="J126" s="207">
        <v>0.1</v>
      </c>
      <c r="K126" s="207">
        <v>0.1</v>
      </c>
      <c r="L126" s="207">
        <v>0.1</v>
      </c>
      <c r="M126" s="207">
        <v>0.1</v>
      </c>
      <c r="N126" s="207">
        <v>0.1</v>
      </c>
      <c r="O126" s="207">
        <v>0.1</v>
      </c>
      <c r="P126" s="207">
        <v>0.1</v>
      </c>
      <c r="Q126" s="207">
        <v>0.1</v>
      </c>
      <c r="R126" s="207">
        <v>0.1</v>
      </c>
      <c r="S126" s="210"/>
      <c r="T126" s="212">
        <v>10.2270795</v>
      </c>
      <c r="U126" s="136">
        <f t="shared" ref="U126:AE135" si="41">$T126</f>
        <v>10.2270795</v>
      </c>
      <c r="V126" s="136">
        <f t="shared" si="41"/>
        <v>10.2270795</v>
      </c>
      <c r="W126" s="136">
        <f t="shared" si="41"/>
        <v>10.2270795</v>
      </c>
      <c r="X126" s="136">
        <f t="shared" si="41"/>
        <v>10.2270795</v>
      </c>
      <c r="Y126" s="136">
        <f t="shared" si="41"/>
        <v>10.2270795</v>
      </c>
      <c r="Z126" s="136">
        <f t="shared" si="41"/>
        <v>10.2270795</v>
      </c>
      <c r="AA126" s="136">
        <f t="shared" si="41"/>
        <v>10.2270795</v>
      </c>
      <c r="AB126" s="136">
        <f t="shared" si="41"/>
        <v>10.2270795</v>
      </c>
      <c r="AC126" s="136">
        <f t="shared" si="41"/>
        <v>10.2270795</v>
      </c>
      <c r="AD126" s="136">
        <f t="shared" si="41"/>
        <v>10.2270795</v>
      </c>
      <c r="AE126" s="136">
        <f t="shared" si="41"/>
        <v>10.2270795</v>
      </c>
      <c r="AF126" s="139"/>
      <c r="AG126" s="138">
        <v>4</v>
      </c>
      <c r="AI126" s="23">
        <f>T126*Invoer!E$8</f>
        <v>6.1362477000000002</v>
      </c>
      <c r="AJ126" s="23">
        <f>U126*Invoer!F$8</f>
        <v>6.1362477000000002</v>
      </c>
      <c r="AK126" s="23">
        <f>V126*Invoer!G$8</f>
        <v>6.1362477000000002</v>
      </c>
      <c r="AL126" s="23">
        <f>W126*Invoer!H$8</f>
        <v>6.1362477000000002</v>
      </c>
      <c r="AM126" s="23">
        <f>X126*Invoer!I$8</f>
        <v>6.1362477000000002</v>
      </c>
      <c r="AN126" s="23">
        <f>Y126*Invoer!J$8</f>
        <v>6.1362477000000002</v>
      </c>
      <c r="AO126" s="23">
        <f>Z126*Invoer!K$8</f>
        <v>6.1362477000000002</v>
      </c>
      <c r="AP126" s="23">
        <f>AA126*Invoer!L$8</f>
        <v>6.1362477000000002</v>
      </c>
      <c r="AQ126" s="23">
        <f>AB126*Invoer!M$8</f>
        <v>6.1362477000000002</v>
      </c>
      <c r="AR126" s="23">
        <f>AC126*Invoer!N$8</f>
        <v>6.1362477000000002</v>
      </c>
      <c r="AS126" s="23">
        <f>AD126*Invoer!O$8</f>
        <v>6.1362477000000002</v>
      </c>
      <c r="AT126" s="23">
        <f>AE126*Invoer!P$8</f>
        <v>6.1362477000000002</v>
      </c>
      <c r="AV126" s="22">
        <f>Invoer!E$6</f>
        <v>1</v>
      </c>
      <c r="AW126" s="22">
        <f>Invoer!F$6</f>
        <v>1</v>
      </c>
      <c r="AX126" s="22">
        <f>Invoer!G$6</f>
        <v>1</v>
      </c>
      <c r="AY126" s="22">
        <f>Invoer!H$6</f>
        <v>1</v>
      </c>
      <c r="AZ126" s="22">
        <f>Invoer!I$6</f>
        <v>1</v>
      </c>
      <c r="BA126" s="22">
        <f>Invoer!J$6</f>
        <v>1</v>
      </c>
      <c r="BB126" s="22">
        <f>Invoer!K$6</f>
        <v>1</v>
      </c>
      <c r="BC126" s="22">
        <f>Invoer!L$6</f>
        <v>1</v>
      </c>
      <c r="BD126" s="22">
        <f>Invoer!M$6</f>
        <v>1</v>
      </c>
      <c r="BE126" s="22">
        <f>Invoer!N$6</f>
        <v>1</v>
      </c>
      <c r="BF126" s="22">
        <f>Invoer!O$6</f>
        <v>1</v>
      </c>
      <c r="BG126" s="22">
        <f>Invoer!P$6</f>
        <v>1</v>
      </c>
      <c r="BI126" s="8">
        <f>Invoer!B$5</f>
        <v>0.75</v>
      </c>
      <c r="BJ126" s="63">
        <f>G126*$F126*$BI126*Invoer!E$10</f>
        <v>0</v>
      </c>
      <c r="BK126" s="63">
        <f>H126*$F126*$BI126*Invoer!F$10</f>
        <v>0</v>
      </c>
      <c r="BL126" s="63">
        <f>I126*$F126*$BI126*Invoer!G$10</f>
        <v>0</v>
      </c>
      <c r="BM126" s="63">
        <f>J126*$F126*$BI126*Invoer!H$10</f>
        <v>0</v>
      </c>
      <c r="BN126" s="63">
        <f>K126*$F126*$BI126*Invoer!I$10</f>
        <v>0</v>
      </c>
      <c r="BO126" s="63">
        <f>L126*$F126*$BI126*Invoer!J$10</f>
        <v>0</v>
      </c>
      <c r="BP126" s="63">
        <f>M126*$F126*$BI126*Invoer!K$10</f>
        <v>0</v>
      </c>
      <c r="BQ126" s="63">
        <f>N126*$F126*$BI126*Invoer!L$10</f>
        <v>0</v>
      </c>
      <c r="BR126" s="63">
        <f>O126*$F126*$BI126*Invoer!M$10</f>
        <v>0</v>
      </c>
      <c r="BS126" s="63">
        <f>P126*$F126*$BI126*Invoer!N$10</f>
        <v>0</v>
      </c>
      <c r="BT126" s="63">
        <f>Q126*$F126*$BI126*Invoer!O$10</f>
        <v>0</v>
      </c>
      <c r="BU126" s="63">
        <f>R126*$F126*$BI126*Invoer!P$10</f>
        <v>0</v>
      </c>
      <c r="BW126" s="7">
        <f>((BJ126*AV126)*(T126*Invoer!E$7))+BJ126*(100%-AV126)*AI126</f>
        <v>0</v>
      </c>
      <c r="BX126" s="7">
        <f>((BK126*AW126)*(U126*Invoer!F$7))+BK126*(100%-AW126)*AJ126</f>
        <v>0</v>
      </c>
      <c r="BY126" s="7">
        <f>((BL126*AX126)*(V126*Invoer!G$7))+BL126*(100%-AX126)*AK126</f>
        <v>0</v>
      </c>
      <c r="BZ126" s="7">
        <f>((BM126*AY126)*(W126*Invoer!H$7))+BM126*(100%-AY126)*AL126</f>
        <v>0</v>
      </c>
      <c r="CA126" s="7">
        <f>((BN126*AZ126)*(X126*Invoer!I$7))+BN126*(100%-AZ126)*AM126</f>
        <v>0</v>
      </c>
      <c r="CB126" s="7">
        <f>((BO126*BA126)*(Y126*Invoer!J$7))+BO126*(100%-BA126)*AN126</f>
        <v>0</v>
      </c>
      <c r="CC126" s="7">
        <f>((BP126*BB126)*(Z126*Invoer!K$7))+BP126*(100%-BB126)*AO126</f>
        <v>0</v>
      </c>
      <c r="CD126" s="7">
        <f>((BQ126*BC126)*(AA126*Invoer!L$7))+BQ126*(100%-BC126)*AP126</f>
        <v>0</v>
      </c>
      <c r="CE126" s="7">
        <f>((BR126*BD126)*(AB126*Invoer!M$7))+BR126*(100%-BD126)*AQ126</f>
        <v>0</v>
      </c>
      <c r="CF126" s="7">
        <f>((BS126*BE126)*(AC126*Invoer!N$7))+BS126*(100%-BE126)*AR126</f>
        <v>0</v>
      </c>
      <c r="CG126" s="7">
        <f>((BT126*BF126)*(AD126*Invoer!O$7))+BT126*(100%-BF126)*AS126</f>
        <v>0</v>
      </c>
      <c r="CH126" s="7">
        <f>((BU126*BG126)*(AE126*Invoer!P$7))+BU126*(100%-BG126)*AT126</f>
        <v>0</v>
      </c>
      <c r="CJ126" s="145">
        <f t="shared" si="37"/>
        <v>0</v>
      </c>
      <c r="CK126" s="145">
        <f t="shared" si="38"/>
        <v>0</v>
      </c>
      <c r="CL126" s="145">
        <f t="shared" si="24"/>
        <v>0</v>
      </c>
      <c r="CM126" s="145">
        <f t="shared" si="25"/>
        <v>0</v>
      </c>
      <c r="CN126" s="145">
        <f t="shared" si="26"/>
        <v>0</v>
      </c>
      <c r="CO126" s="145">
        <f t="shared" si="27"/>
        <v>0</v>
      </c>
      <c r="CP126" s="145">
        <f t="shared" si="28"/>
        <v>0</v>
      </c>
      <c r="CQ126" s="145">
        <f t="shared" si="29"/>
        <v>0</v>
      </c>
      <c r="CR126" s="145">
        <f t="shared" si="30"/>
        <v>0</v>
      </c>
      <c r="CS126" s="145">
        <f t="shared" si="31"/>
        <v>0</v>
      </c>
      <c r="CT126" s="145">
        <f t="shared" si="32"/>
        <v>0</v>
      </c>
      <c r="CU126" s="145">
        <f t="shared" si="33"/>
        <v>0</v>
      </c>
    </row>
    <row r="127" spans="1:99">
      <c r="A127" s="256" t="s">
        <v>408</v>
      </c>
      <c r="B127" s="248"/>
      <c r="C127" s="246" t="s">
        <v>503</v>
      </c>
      <c r="D127" s="244" t="s">
        <v>122</v>
      </c>
      <c r="E127" s="148" t="s">
        <v>643</v>
      </c>
      <c r="F127" s="206">
        <v>0</v>
      </c>
      <c r="G127" s="207">
        <v>0</v>
      </c>
      <c r="H127" s="207">
        <v>0</v>
      </c>
      <c r="I127" s="207">
        <v>0</v>
      </c>
      <c r="J127" s="207">
        <v>0</v>
      </c>
      <c r="K127" s="207">
        <v>0</v>
      </c>
      <c r="L127" s="207">
        <v>0</v>
      </c>
      <c r="M127" s="207">
        <v>0</v>
      </c>
      <c r="N127" s="207">
        <v>0</v>
      </c>
      <c r="O127" s="207">
        <v>0</v>
      </c>
      <c r="P127" s="207">
        <v>0</v>
      </c>
      <c r="Q127" s="207">
        <v>0</v>
      </c>
      <c r="R127" s="207">
        <v>0</v>
      </c>
      <c r="S127" s="210"/>
      <c r="T127" s="209">
        <v>0</v>
      </c>
      <c r="U127" s="136">
        <f t="shared" si="41"/>
        <v>0</v>
      </c>
      <c r="V127" s="136">
        <f t="shared" si="41"/>
        <v>0</v>
      </c>
      <c r="W127" s="136">
        <f t="shared" si="41"/>
        <v>0</v>
      </c>
      <c r="X127" s="136">
        <f t="shared" si="41"/>
        <v>0</v>
      </c>
      <c r="Y127" s="136">
        <f t="shared" si="41"/>
        <v>0</v>
      </c>
      <c r="Z127" s="136">
        <f t="shared" si="41"/>
        <v>0</v>
      </c>
      <c r="AA127" s="136">
        <f t="shared" si="41"/>
        <v>0</v>
      </c>
      <c r="AB127" s="136">
        <f t="shared" si="41"/>
        <v>0</v>
      </c>
      <c r="AC127" s="136">
        <f t="shared" si="41"/>
        <v>0</v>
      </c>
      <c r="AD127" s="136">
        <f t="shared" si="41"/>
        <v>0</v>
      </c>
      <c r="AE127" s="136">
        <f t="shared" si="41"/>
        <v>0</v>
      </c>
      <c r="AF127" s="139"/>
      <c r="AG127" s="138">
        <v>4</v>
      </c>
      <c r="AI127" s="23">
        <f>T127*Invoer!E$8</f>
        <v>0</v>
      </c>
      <c r="AJ127" s="23">
        <f>U127*Invoer!F$8</f>
        <v>0</v>
      </c>
      <c r="AK127" s="23">
        <f>V127*Invoer!G$8</f>
        <v>0</v>
      </c>
      <c r="AL127" s="23">
        <f>W127*Invoer!H$8</f>
        <v>0</v>
      </c>
      <c r="AM127" s="23">
        <f>X127*Invoer!I$8</f>
        <v>0</v>
      </c>
      <c r="AN127" s="23">
        <f>Y127*Invoer!J$8</f>
        <v>0</v>
      </c>
      <c r="AO127" s="23">
        <f>Z127*Invoer!K$8</f>
        <v>0</v>
      </c>
      <c r="AP127" s="23">
        <f>AA127*Invoer!L$8</f>
        <v>0</v>
      </c>
      <c r="AQ127" s="23">
        <f>AB127*Invoer!M$8</f>
        <v>0</v>
      </c>
      <c r="AR127" s="23">
        <f>AC127*Invoer!N$8</f>
        <v>0</v>
      </c>
      <c r="AS127" s="23">
        <f>AD127*Invoer!O$8</f>
        <v>0</v>
      </c>
      <c r="AT127" s="23">
        <f>AE127*Invoer!P$8</f>
        <v>0</v>
      </c>
      <c r="AV127" s="22">
        <f>Invoer!E$6</f>
        <v>1</v>
      </c>
      <c r="AW127" s="22">
        <f>Invoer!F$6</f>
        <v>1</v>
      </c>
      <c r="AX127" s="22">
        <f>Invoer!G$6</f>
        <v>1</v>
      </c>
      <c r="AY127" s="22">
        <f>Invoer!H$6</f>
        <v>1</v>
      </c>
      <c r="AZ127" s="22">
        <f>Invoer!I$6</f>
        <v>1</v>
      </c>
      <c r="BA127" s="22">
        <f>Invoer!J$6</f>
        <v>1</v>
      </c>
      <c r="BB127" s="22">
        <f>Invoer!K$6</f>
        <v>1</v>
      </c>
      <c r="BC127" s="22">
        <f>Invoer!L$6</f>
        <v>1</v>
      </c>
      <c r="BD127" s="22">
        <f>Invoer!M$6</f>
        <v>1</v>
      </c>
      <c r="BE127" s="22">
        <f>Invoer!N$6</f>
        <v>1</v>
      </c>
      <c r="BF127" s="22">
        <f>Invoer!O$6</f>
        <v>1</v>
      </c>
      <c r="BG127" s="22">
        <f>Invoer!P$6</f>
        <v>1</v>
      </c>
      <c r="BI127" s="8">
        <f>Invoer!B$5</f>
        <v>0.75</v>
      </c>
      <c r="BJ127" s="63">
        <f>G127*$F127*$BI127*Invoer!E$10</f>
        <v>0</v>
      </c>
      <c r="BK127" s="63">
        <f>H127*$F127*$BI127*Invoer!F$10</f>
        <v>0</v>
      </c>
      <c r="BL127" s="63">
        <f>I127*$F127*$BI127*Invoer!G$10</f>
        <v>0</v>
      </c>
      <c r="BM127" s="63">
        <f>J127*$F127*$BI127*Invoer!H$10</f>
        <v>0</v>
      </c>
      <c r="BN127" s="63">
        <f>K127*$F127*$BI127*Invoer!I$10</f>
        <v>0</v>
      </c>
      <c r="BO127" s="63">
        <f>L127*$F127*$BI127*Invoer!J$10</f>
        <v>0</v>
      </c>
      <c r="BP127" s="63">
        <f>M127*$F127*$BI127*Invoer!K$10</f>
        <v>0</v>
      </c>
      <c r="BQ127" s="63">
        <f>N127*$F127*$BI127*Invoer!L$10</f>
        <v>0</v>
      </c>
      <c r="BR127" s="63">
        <f>O127*$F127*$BI127*Invoer!M$10</f>
        <v>0</v>
      </c>
      <c r="BS127" s="63">
        <f>P127*$F127*$BI127*Invoer!N$10</f>
        <v>0</v>
      </c>
      <c r="BT127" s="63">
        <f>Q127*$F127*$BI127*Invoer!O$10</f>
        <v>0</v>
      </c>
      <c r="BU127" s="63">
        <f>R127*$F127*$BI127*Invoer!P$10</f>
        <v>0</v>
      </c>
      <c r="BW127" s="7">
        <f>((BJ127*AV127)*(T127*Invoer!E$7))+BJ127*(100%-AV127)*AI127</f>
        <v>0</v>
      </c>
      <c r="BX127" s="7">
        <f>((BK127*AW127)*(U127*Invoer!F$7))+BK127*(100%-AW127)*AJ127</f>
        <v>0</v>
      </c>
      <c r="BY127" s="7">
        <f>((BL127*AX127)*(V127*Invoer!G$7))+BL127*(100%-AX127)*AK127</f>
        <v>0</v>
      </c>
      <c r="BZ127" s="7">
        <f>((BM127*AY127)*(W127*Invoer!H$7))+BM127*(100%-AY127)*AL127</f>
        <v>0</v>
      </c>
      <c r="CA127" s="7">
        <f>((BN127*AZ127)*(X127*Invoer!I$7))+BN127*(100%-AZ127)*AM127</f>
        <v>0</v>
      </c>
      <c r="CB127" s="7">
        <f>((BO127*BA127)*(Y127*Invoer!J$7))+BO127*(100%-BA127)*AN127</f>
        <v>0</v>
      </c>
      <c r="CC127" s="7">
        <f>((BP127*BB127)*(Z127*Invoer!K$7))+BP127*(100%-BB127)*AO127</f>
        <v>0</v>
      </c>
      <c r="CD127" s="7">
        <f>((BQ127*BC127)*(AA127*Invoer!L$7))+BQ127*(100%-BC127)*AP127</f>
        <v>0</v>
      </c>
      <c r="CE127" s="7">
        <f>((BR127*BD127)*(AB127*Invoer!M$7))+BR127*(100%-BD127)*AQ127</f>
        <v>0</v>
      </c>
      <c r="CF127" s="7">
        <f>((BS127*BE127)*(AC127*Invoer!N$7))+BS127*(100%-BE127)*AR127</f>
        <v>0</v>
      </c>
      <c r="CG127" s="7">
        <f>((BT127*BF127)*(AD127*Invoer!O$7))+BT127*(100%-BF127)*AS127</f>
        <v>0</v>
      </c>
      <c r="CH127" s="7">
        <f>((BU127*BG127)*(AE127*Invoer!P$7))+BU127*(100%-BG127)*AT127</f>
        <v>0</v>
      </c>
      <c r="CI127" s="7"/>
      <c r="CJ127" s="145">
        <f t="shared" si="37"/>
        <v>0</v>
      </c>
      <c r="CK127" s="145">
        <f t="shared" si="38"/>
        <v>0</v>
      </c>
      <c r="CL127" s="145">
        <f t="shared" si="24"/>
        <v>0</v>
      </c>
      <c r="CM127" s="145">
        <f t="shared" si="25"/>
        <v>0</v>
      </c>
      <c r="CN127" s="145">
        <f t="shared" si="26"/>
        <v>0</v>
      </c>
      <c r="CO127" s="145">
        <f t="shared" si="27"/>
        <v>0</v>
      </c>
      <c r="CP127" s="145">
        <f t="shared" si="28"/>
        <v>0</v>
      </c>
      <c r="CQ127" s="145">
        <f t="shared" si="29"/>
        <v>0</v>
      </c>
      <c r="CR127" s="145">
        <f t="shared" si="30"/>
        <v>0</v>
      </c>
      <c r="CS127" s="145">
        <f t="shared" si="31"/>
        <v>0</v>
      </c>
      <c r="CT127" s="145">
        <f t="shared" si="32"/>
        <v>0</v>
      </c>
      <c r="CU127" s="145">
        <f t="shared" si="33"/>
        <v>0</v>
      </c>
    </row>
    <row r="128" spans="1:99">
      <c r="A128" s="241" t="s">
        <v>233</v>
      </c>
      <c r="B128" s="242" t="s">
        <v>234</v>
      </c>
      <c r="C128" s="246" t="s">
        <v>235</v>
      </c>
      <c r="D128" s="244" t="s">
        <v>113</v>
      </c>
      <c r="E128" s="148" t="s">
        <v>643</v>
      </c>
      <c r="F128" s="206">
        <v>0</v>
      </c>
      <c r="G128" s="207">
        <v>0</v>
      </c>
      <c r="H128" s="207">
        <v>0</v>
      </c>
      <c r="I128" s="207">
        <v>0</v>
      </c>
      <c r="J128" s="207">
        <v>0</v>
      </c>
      <c r="K128" s="207">
        <v>0</v>
      </c>
      <c r="L128" s="207">
        <v>0</v>
      </c>
      <c r="M128" s="207">
        <v>0</v>
      </c>
      <c r="N128" s="207">
        <v>0</v>
      </c>
      <c r="O128" s="207">
        <v>0</v>
      </c>
      <c r="P128" s="207">
        <v>0</v>
      </c>
      <c r="Q128" s="207">
        <v>0</v>
      </c>
      <c r="R128" s="207">
        <v>0</v>
      </c>
      <c r="S128" s="210"/>
      <c r="T128" s="209">
        <v>0</v>
      </c>
      <c r="U128" s="136">
        <f t="shared" si="41"/>
        <v>0</v>
      </c>
      <c r="V128" s="136">
        <f t="shared" si="41"/>
        <v>0</v>
      </c>
      <c r="W128" s="136">
        <f t="shared" si="41"/>
        <v>0</v>
      </c>
      <c r="X128" s="136">
        <f t="shared" si="41"/>
        <v>0</v>
      </c>
      <c r="Y128" s="136">
        <f t="shared" si="41"/>
        <v>0</v>
      </c>
      <c r="Z128" s="136">
        <f t="shared" si="41"/>
        <v>0</v>
      </c>
      <c r="AA128" s="136">
        <f t="shared" si="41"/>
        <v>0</v>
      </c>
      <c r="AB128" s="136">
        <f t="shared" si="41"/>
        <v>0</v>
      </c>
      <c r="AC128" s="136">
        <f t="shared" si="41"/>
        <v>0</v>
      </c>
      <c r="AD128" s="136">
        <f t="shared" si="41"/>
        <v>0</v>
      </c>
      <c r="AE128" s="136">
        <f t="shared" si="41"/>
        <v>0</v>
      </c>
      <c r="AF128" s="139"/>
      <c r="AG128" s="138">
        <v>4</v>
      </c>
      <c r="AI128" s="23">
        <f>T128*Invoer!E$8</f>
        <v>0</v>
      </c>
      <c r="AJ128" s="23">
        <f>U128*Invoer!F$8</f>
        <v>0</v>
      </c>
      <c r="AK128" s="23">
        <f>V128*Invoer!G$8</f>
        <v>0</v>
      </c>
      <c r="AL128" s="23">
        <f>W128*Invoer!H$8</f>
        <v>0</v>
      </c>
      <c r="AM128" s="23">
        <f>X128*Invoer!I$8</f>
        <v>0</v>
      </c>
      <c r="AN128" s="23">
        <f>Y128*Invoer!J$8</f>
        <v>0</v>
      </c>
      <c r="AO128" s="23">
        <f>Z128*Invoer!K$8</f>
        <v>0</v>
      </c>
      <c r="AP128" s="23">
        <f>AA128*Invoer!L$8</f>
        <v>0</v>
      </c>
      <c r="AQ128" s="23">
        <f>AB128*Invoer!M$8</f>
        <v>0</v>
      </c>
      <c r="AR128" s="23">
        <f>AC128*Invoer!N$8</f>
        <v>0</v>
      </c>
      <c r="AS128" s="23">
        <f>AD128*Invoer!O$8</f>
        <v>0</v>
      </c>
      <c r="AT128" s="23">
        <f>AE128*Invoer!P$8</f>
        <v>0</v>
      </c>
      <c r="AV128" s="22">
        <f>Invoer!E$6</f>
        <v>1</v>
      </c>
      <c r="AW128" s="22">
        <f>Invoer!F$6</f>
        <v>1</v>
      </c>
      <c r="AX128" s="22">
        <f>Invoer!G$6</f>
        <v>1</v>
      </c>
      <c r="AY128" s="22">
        <f>Invoer!H$6</f>
        <v>1</v>
      </c>
      <c r="AZ128" s="22">
        <f>Invoer!I$6</f>
        <v>1</v>
      </c>
      <c r="BA128" s="22">
        <f>Invoer!J$6</f>
        <v>1</v>
      </c>
      <c r="BB128" s="22">
        <f>Invoer!K$6</f>
        <v>1</v>
      </c>
      <c r="BC128" s="22">
        <f>Invoer!L$6</f>
        <v>1</v>
      </c>
      <c r="BD128" s="22">
        <f>Invoer!M$6</f>
        <v>1</v>
      </c>
      <c r="BE128" s="22">
        <f>Invoer!N$6</f>
        <v>1</v>
      </c>
      <c r="BF128" s="22">
        <f>Invoer!O$6</f>
        <v>1</v>
      </c>
      <c r="BG128" s="22">
        <f>Invoer!P$6</f>
        <v>1</v>
      </c>
      <c r="BI128" s="8">
        <f>Invoer!B$5</f>
        <v>0.75</v>
      </c>
      <c r="BJ128" s="63">
        <f>G128*$F128*$BI128*Invoer!E$10</f>
        <v>0</v>
      </c>
      <c r="BK128" s="63">
        <f>H128*$F128*$BI128*Invoer!F$10</f>
        <v>0</v>
      </c>
      <c r="BL128" s="63">
        <f>I128*$F128*$BI128*Invoer!G$10</f>
        <v>0</v>
      </c>
      <c r="BM128" s="63">
        <f>J128*$F128*$BI128*Invoer!H$10</f>
        <v>0</v>
      </c>
      <c r="BN128" s="63">
        <f>K128*$F128*$BI128*Invoer!I$10</f>
        <v>0</v>
      </c>
      <c r="BO128" s="63">
        <f>L128*$F128*$BI128*Invoer!J$10</f>
        <v>0</v>
      </c>
      <c r="BP128" s="63">
        <f>M128*$F128*$BI128*Invoer!K$10</f>
        <v>0</v>
      </c>
      <c r="BQ128" s="63">
        <f>N128*$F128*$BI128*Invoer!L$10</f>
        <v>0</v>
      </c>
      <c r="BR128" s="63">
        <f>O128*$F128*$BI128*Invoer!M$10</f>
        <v>0</v>
      </c>
      <c r="BS128" s="63">
        <f>P128*$F128*$BI128*Invoer!N$10</f>
        <v>0</v>
      </c>
      <c r="BT128" s="63">
        <f>Q128*$F128*$BI128*Invoer!O$10</f>
        <v>0</v>
      </c>
      <c r="BU128" s="63">
        <f>R128*$F128*$BI128*Invoer!P$10</f>
        <v>0</v>
      </c>
      <c r="BW128" s="7">
        <f>((BJ128*AV128)*(T128*Invoer!E$7))+BJ128*(100%-AV128)*AI128</f>
        <v>0</v>
      </c>
      <c r="BX128" s="7">
        <f>((BK128*AW128)*(U128*Invoer!F$7))+BK128*(100%-AW128)*AJ128</f>
        <v>0</v>
      </c>
      <c r="BY128" s="7">
        <f>((BL128*AX128)*(V128*Invoer!G$7))+BL128*(100%-AX128)*AK128</f>
        <v>0</v>
      </c>
      <c r="BZ128" s="7">
        <f>((BM128*AY128)*(W128*Invoer!H$7))+BM128*(100%-AY128)*AL128</f>
        <v>0</v>
      </c>
      <c r="CA128" s="7">
        <f>((BN128*AZ128)*(X128*Invoer!I$7))+BN128*(100%-AZ128)*AM128</f>
        <v>0</v>
      </c>
      <c r="CB128" s="7">
        <f>((BO128*BA128)*(Y128*Invoer!J$7))+BO128*(100%-BA128)*AN128</f>
        <v>0</v>
      </c>
      <c r="CC128" s="7">
        <f>((BP128*BB128)*(Z128*Invoer!K$7))+BP128*(100%-BB128)*AO128</f>
        <v>0</v>
      </c>
      <c r="CD128" s="7">
        <f>((BQ128*BC128)*(AA128*Invoer!L$7))+BQ128*(100%-BC128)*AP128</f>
        <v>0</v>
      </c>
      <c r="CE128" s="7">
        <f>((BR128*BD128)*(AB128*Invoer!M$7))+BR128*(100%-BD128)*AQ128</f>
        <v>0</v>
      </c>
      <c r="CF128" s="7">
        <f>((BS128*BE128)*(AC128*Invoer!N$7))+BS128*(100%-BE128)*AR128</f>
        <v>0</v>
      </c>
      <c r="CG128" s="7">
        <f>((BT128*BF128)*(AD128*Invoer!O$7))+BT128*(100%-BF128)*AS128</f>
        <v>0</v>
      </c>
      <c r="CH128" s="7">
        <f>((BU128*BG128)*(AE128*Invoer!P$7))+BU128*(100%-BG128)*AT128</f>
        <v>0</v>
      </c>
      <c r="CI128" s="7"/>
      <c r="CJ128" s="145">
        <f t="shared" si="37"/>
        <v>0</v>
      </c>
      <c r="CK128" s="145">
        <f t="shared" si="38"/>
        <v>0</v>
      </c>
      <c r="CL128" s="145">
        <f t="shared" si="24"/>
        <v>0</v>
      </c>
      <c r="CM128" s="145">
        <f t="shared" si="25"/>
        <v>0</v>
      </c>
      <c r="CN128" s="145">
        <f t="shared" si="26"/>
        <v>0</v>
      </c>
      <c r="CO128" s="145">
        <f t="shared" si="27"/>
        <v>0</v>
      </c>
      <c r="CP128" s="145">
        <f t="shared" si="28"/>
        <v>0</v>
      </c>
      <c r="CQ128" s="145">
        <f t="shared" si="29"/>
        <v>0</v>
      </c>
      <c r="CR128" s="145">
        <f t="shared" si="30"/>
        <v>0</v>
      </c>
      <c r="CS128" s="145">
        <f t="shared" si="31"/>
        <v>0</v>
      </c>
      <c r="CT128" s="145">
        <f t="shared" si="32"/>
        <v>0</v>
      </c>
      <c r="CU128" s="145">
        <f t="shared" si="33"/>
        <v>0</v>
      </c>
    </row>
    <row r="129" spans="1:99">
      <c r="A129" s="254" t="s">
        <v>423</v>
      </c>
      <c r="B129" s="246"/>
      <c r="C129" s="246" t="s">
        <v>504</v>
      </c>
      <c r="D129" s="244" t="s">
        <v>628</v>
      </c>
      <c r="E129" s="148" t="s">
        <v>616</v>
      </c>
      <c r="F129" s="206">
        <v>0</v>
      </c>
      <c r="G129" s="207">
        <v>0.02</v>
      </c>
      <c r="H129" s="207">
        <v>0.02</v>
      </c>
      <c r="I129" s="207">
        <v>0.02</v>
      </c>
      <c r="J129" s="207">
        <v>0.02</v>
      </c>
      <c r="K129" s="207">
        <v>0.02</v>
      </c>
      <c r="L129" s="207">
        <v>0.02</v>
      </c>
      <c r="M129" s="207">
        <v>0.02</v>
      </c>
      <c r="N129" s="207">
        <v>0.02</v>
      </c>
      <c r="O129" s="207">
        <v>0.02</v>
      </c>
      <c r="P129" s="207">
        <v>0.02</v>
      </c>
      <c r="Q129" s="207">
        <v>0.02</v>
      </c>
      <c r="R129" s="207">
        <v>0.02</v>
      </c>
      <c r="S129" s="211"/>
      <c r="T129" s="209">
        <v>60</v>
      </c>
      <c r="U129" s="136">
        <f t="shared" si="41"/>
        <v>60</v>
      </c>
      <c r="V129" s="136">
        <f t="shared" si="41"/>
        <v>60</v>
      </c>
      <c r="W129" s="136">
        <f t="shared" si="41"/>
        <v>60</v>
      </c>
      <c r="X129" s="136">
        <f t="shared" si="41"/>
        <v>60</v>
      </c>
      <c r="Y129" s="136">
        <f t="shared" si="41"/>
        <v>60</v>
      </c>
      <c r="Z129" s="136">
        <f t="shared" si="41"/>
        <v>60</v>
      </c>
      <c r="AA129" s="136">
        <f t="shared" si="41"/>
        <v>60</v>
      </c>
      <c r="AB129" s="136">
        <f t="shared" si="41"/>
        <v>60</v>
      </c>
      <c r="AC129" s="136">
        <f t="shared" si="41"/>
        <v>60</v>
      </c>
      <c r="AD129" s="136">
        <f t="shared" si="41"/>
        <v>60</v>
      </c>
      <c r="AE129" s="136">
        <f t="shared" si="41"/>
        <v>60</v>
      </c>
      <c r="AF129" s="139"/>
      <c r="AG129" s="138">
        <v>4</v>
      </c>
      <c r="AH129" s="23"/>
      <c r="AI129" s="23">
        <f>T129*Invoer!E$8</f>
        <v>36</v>
      </c>
      <c r="AJ129" s="23">
        <f>U129*Invoer!F$8</f>
        <v>36</v>
      </c>
      <c r="AK129" s="23">
        <f>V129*Invoer!G$8</f>
        <v>36</v>
      </c>
      <c r="AL129" s="23">
        <f>W129*Invoer!H$8</f>
        <v>36</v>
      </c>
      <c r="AM129" s="23">
        <f>X129*Invoer!I$8</f>
        <v>36</v>
      </c>
      <c r="AN129" s="23">
        <f>Y129*Invoer!J$8</f>
        <v>36</v>
      </c>
      <c r="AO129" s="23">
        <f>Z129*Invoer!K$8</f>
        <v>36</v>
      </c>
      <c r="AP129" s="23">
        <f>AA129*Invoer!L$8</f>
        <v>36</v>
      </c>
      <c r="AQ129" s="23">
        <f>AB129*Invoer!M$8</f>
        <v>36</v>
      </c>
      <c r="AR129" s="23">
        <f>AC129*Invoer!N$8</f>
        <v>36</v>
      </c>
      <c r="AS129" s="23">
        <f>AD129*Invoer!O$8</f>
        <v>36</v>
      </c>
      <c r="AT129" s="23">
        <f>AE129*Invoer!P$8</f>
        <v>36</v>
      </c>
      <c r="AU129" s="22"/>
      <c r="AV129" s="22">
        <f>Invoer!E$6</f>
        <v>1</v>
      </c>
      <c r="AW129" s="22">
        <f>Invoer!F$6</f>
        <v>1</v>
      </c>
      <c r="AX129" s="22">
        <f>Invoer!G$6</f>
        <v>1</v>
      </c>
      <c r="AY129" s="22">
        <f>Invoer!H$6</f>
        <v>1</v>
      </c>
      <c r="AZ129" s="22">
        <f>Invoer!I$6</f>
        <v>1</v>
      </c>
      <c r="BA129" s="22">
        <f>Invoer!J$6</f>
        <v>1</v>
      </c>
      <c r="BB129" s="22">
        <f>Invoer!K$6</f>
        <v>1</v>
      </c>
      <c r="BC129" s="22">
        <f>Invoer!L$6</f>
        <v>1</v>
      </c>
      <c r="BD129" s="22">
        <f>Invoer!M$6</f>
        <v>1</v>
      </c>
      <c r="BE129" s="22">
        <f>Invoer!N$6</f>
        <v>1</v>
      </c>
      <c r="BF129" s="22">
        <f>Invoer!O$6</f>
        <v>1</v>
      </c>
      <c r="BG129" s="22">
        <f>Invoer!P$6</f>
        <v>1</v>
      </c>
      <c r="BH129" s="8"/>
      <c r="BI129" s="8">
        <f>Invoer!B$5</f>
        <v>0.75</v>
      </c>
      <c r="BJ129" s="63">
        <f>G129*$F129*$BI129*Invoer!E$10</f>
        <v>0</v>
      </c>
      <c r="BK129" s="63">
        <f>H129*$F129*$BI129*Invoer!F$10</f>
        <v>0</v>
      </c>
      <c r="BL129" s="63">
        <f>I129*$F129*$BI129*Invoer!G$10</f>
        <v>0</v>
      </c>
      <c r="BM129" s="63">
        <f>J129*$F129*$BI129*Invoer!H$10</f>
        <v>0</v>
      </c>
      <c r="BN129" s="63">
        <f>K129*$F129*$BI129*Invoer!I$10</f>
        <v>0</v>
      </c>
      <c r="BO129" s="63">
        <f>L129*$F129*$BI129*Invoer!J$10</f>
        <v>0</v>
      </c>
      <c r="BP129" s="63">
        <f>M129*$F129*$BI129*Invoer!K$10</f>
        <v>0</v>
      </c>
      <c r="BQ129" s="63">
        <f>N129*$F129*$BI129*Invoer!L$10</f>
        <v>0</v>
      </c>
      <c r="BR129" s="63">
        <f>O129*$F129*$BI129*Invoer!M$10</f>
        <v>0</v>
      </c>
      <c r="BS129" s="63">
        <f>P129*$F129*$BI129*Invoer!N$10</f>
        <v>0</v>
      </c>
      <c r="BT129" s="63">
        <f>Q129*$F129*$BI129*Invoer!O$10</f>
        <v>0</v>
      </c>
      <c r="BU129" s="63">
        <f>R129*$F129*$BI129*Invoer!P$10</f>
        <v>0</v>
      </c>
      <c r="BV129" s="7"/>
      <c r="BW129" s="7">
        <f>((BJ129*AV129)*(T129*Invoer!E$7))+BJ129*(100%-AV129)*AI129</f>
        <v>0</v>
      </c>
      <c r="BX129" s="7">
        <f>((BK129*AW129)*(U129*Invoer!F$7))+BK129*(100%-AW129)*AJ129</f>
        <v>0</v>
      </c>
      <c r="BY129" s="7">
        <f>((BL129*AX129)*(V129*Invoer!G$7))+BL129*(100%-AX129)*AK129</f>
        <v>0</v>
      </c>
      <c r="BZ129" s="7">
        <f>((BM129*AY129)*(W129*Invoer!H$7))+BM129*(100%-AY129)*AL129</f>
        <v>0</v>
      </c>
      <c r="CA129" s="7">
        <f>((BN129*AZ129)*(X129*Invoer!I$7))+BN129*(100%-AZ129)*AM129</f>
        <v>0</v>
      </c>
      <c r="CB129" s="7">
        <f>((BO129*BA129)*(Y129*Invoer!J$7))+BO129*(100%-BA129)*AN129</f>
        <v>0</v>
      </c>
      <c r="CC129" s="7">
        <f>((BP129*BB129)*(Z129*Invoer!K$7))+BP129*(100%-BB129)*AO129</f>
        <v>0</v>
      </c>
      <c r="CD129" s="7">
        <f>((BQ129*BC129)*(AA129*Invoer!L$7))+BQ129*(100%-BC129)*AP129</f>
        <v>0</v>
      </c>
      <c r="CE129" s="7">
        <f>((BR129*BD129)*(AB129*Invoer!M$7))+BR129*(100%-BD129)*AQ129</f>
        <v>0</v>
      </c>
      <c r="CF129" s="7">
        <f>((BS129*BE129)*(AC129*Invoer!N$7))+BS129*(100%-BE129)*AR129</f>
        <v>0</v>
      </c>
      <c r="CG129" s="7">
        <f>((BT129*BF129)*(AD129*Invoer!O$7))+BT129*(100%-BF129)*AS129</f>
        <v>0</v>
      </c>
      <c r="CH129" s="7">
        <f>((BU129*BG129)*(AE129*Invoer!P$7))+BU129*(100%-BG129)*AT129</f>
        <v>0</v>
      </c>
      <c r="CI129" s="7"/>
      <c r="CJ129" s="145">
        <f t="shared" si="37"/>
        <v>0</v>
      </c>
      <c r="CK129" s="145">
        <f t="shared" si="38"/>
        <v>0</v>
      </c>
      <c r="CL129" s="145">
        <f t="shared" si="24"/>
        <v>0</v>
      </c>
      <c r="CM129" s="145">
        <f t="shared" si="25"/>
        <v>0</v>
      </c>
      <c r="CN129" s="145">
        <f t="shared" si="26"/>
        <v>0</v>
      </c>
      <c r="CO129" s="145">
        <f t="shared" si="27"/>
        <v>0</v>
      </c>
      <c r="CP129" s="145">
        <f t="shared" si="28"/>
        <v>0</v>
      </c>
      <c r="CQ129" s="145">
        <f t="shared" si="29"/>
        <v>0</v>
      </c>
      <c r="CR129" s="145">
        <f t="shared" si="30"/>
        <v>0</v>
      </c>
      <c r="CS129" s="145">
        <f t="shared" si="31"/>
        <v>0</v>
      </c>
      <c r="CT129" s="145">
        <f t="shared" si="32"/>
        <v>0</v>
      </c>
      <c r="CU129" s="145">
        <f t="shared" si="33"/>
        <v>0</v>
      </c>
    </row>
    <row r="130" spans="1:99">
      <c r="A130" s="241" t="s">
        <v>236</v>
      </c>
      <c r="B130" s="242" t="s">
        <v>237</v>
      </c>
      <c r="C130" s="246" t="s">
        <v>238</v>
      </c>
      <c r="D130" s="244" t="s">
        <v>238</v>
      </c>
      <c r="E130" s="148" t="s">
        <v>643</v>
      </c>
      <c r="F130" s="206">
        <v>0</v>
      </c>
      <c r="G130" s="207">
        <v>0</v>
      </c>
      <c r="H130" s="207">
        <v>0</v>
      </c>
      <c r="I130" s="207">
        <v>0</v>
      </c>
      <c r="J130" s="207">
        <v>0</v>
      </c>
      <c r="K130" s="207">
        <v>0</v>
      </c>
      <c r="L130" s="207">
        <v>3</v>
      </c>
      <c r="M130" s="207">
        <v>10</v>
      </c>
      <c r="N130" s="207">
        <v>17</v>
      </c>
      <c r="O130" s="207">
        <v>25</v>
      </c>
      <c r="P130" s="207">
        <v>25</v>
      </c>
      <c r="Q130" s="207">
        <v>25</v>
      </c>
      <c r="R130" s="207">
        <v>25</v>
      </c>
      <c r="S130" s="210"/>
      <c r="T130" s="209">
        <v>4.0949369999999998</v>
      </c>
      <c r="U130" s="136">
        <f t="shared" si="41"/>
        <v>4.0949369999999998</v>
      </c>
      <c r="V130" s="136">
        <f t="shared" si="41"/>
        <v>4.0949369999999998</v>
      </c>
      <c r="W130" s="136">
        <f t="shared" si="41"/>
        <v>4.0949369999999998</v>
      </c>
      <c r="X130" s="136">
        <f t="shared" si="41"/>
        <v>4.0949369999999998</v>
      </c>
      <c r="Y130" s="136">
        <f t="shared" si="41"/>
        <v>4.0949369999999998</v>
      </c>
      <c r="Z130" s="136">
        <f t="shared" si="41"/>
        <v>4.0949369999999998</v>
      </c>
      <c r="AA130" s="136">
        <f t="shared" si="41"/>
        <v>4.0949369999999998</v>
      </c>
      <c r="AB130" s="136">
        <f t="shared" si="41"/>
        <v>4.0949369999999998</v>
      </c>
      <c r="AC130" s="136">
        <f t="shared" si="41"/>
        <v>4.0949369999999998</v>
      </c>
      <c r="AD130" s="136">
        <f t="shared" si="41"/>
        <v>4.0949369999999998</v>
      </c>
      <c r="AE130" s="136">
        <f t="shared" si="41"/>
        <v>4.0949369999999998</v>
      </c>
      <c r="AF130" s="139"/>
      <c r="AG130" s="138">
        <v>4</v>
      </c>
      <c r="AI130" s="23">
        <f>T130*Invoer!E$8</f>
        <v>2.4569622</v>
      </c>
      <c r="AJ130" s="23">
        <f>U130*Invoer!F$8</f>
        <v>2.4569622</v>
      </c>
      <c r="AK130" s="23">
        <f>V130*Invoer!G$8</f>
        <v>2.4569622</v>
      </c>
      <c r="AL130" s="23">
        <f>W130*Invoer!H$8</f>
        <v>2.4569622</v>
      </c>
      <c r="AM130" s="23">
        <f>X130*Invoer!I$8</f>
        <v>2.4569622</v>
      </c>
      <c r="AN130" s="23">
        <f>Y130*Invoer!J$8</f>
        <v>2.4569622</v>
      </c>
      <c r="AO130" s="23">
        <f>Z130*Invoer!K$8</f>
        <v>2.4569622</v>
      </c>
      <c r="AP130" s="23">
        <f>AA130*Invoer!L$8</f>
        <v>2.4569622</v>
      </c>
      <c r="AQ130" s="23">
        <f>AB130*Invoer!M$8</f>
        <v>2.4569622</v>
      </c>
      <c r="AR130" s="23">
        <f>AC130*Invoer!N$8</f>
        <v>2.4569622</v>
      </c>
      <c r="AS130" s="23">
        <f>AD130*Invoer!O$8</f>
        <v>2.4569622</v>
      </c>
      <c r="AT130" s="23">
        <f>AE130*Invoer!P$8</f>
        <v>2.4569622</v>
      </c>
      <c r="AV130" s="22">
        <f>Invoer!E$6</f>
        <v>1</v>
      </c>
      <c r="AW130" s="22">
        <f>Invoer!F$6</f>
        <v>1</v>
      </c>
      <c r="AX130" s="22">
        <f>Invoer!G$6</f>
        <v>1</v>
      </c>
      <c r="AY130" s="22">
        <f>Invoer!H$6</f>
        <v>1</v>
      </c>
      <c r="AZ130" s="22">
        <f>Invoer!I$6</f>
        <v>1</v>
      </c>
      <c r="BA130" s="22">
        <f>Invoer!J$6</f>
        <v>1</v>
      </c>
      <c r="BB130" s="22">
        <f>Invoer!K$6</f>
        <v>1</v>
      </c>
      <c r="BC130" s="22">
        <f>Invoer!L$6</f>
        <v>1</v>
      </c>
      <c r="BD130" s="22">
        <f>Invoer!M$6</f>
        <v>1</v>
      </c>
      <c r="BE130" s="22">
        <f>Invoer!N$6</f>
        <v>1</v>
      </c>
      <c r="BF130" s="22">
        <f>Invoer!O$6</f>
        <v>1</v>
      </c>
      <c r="BG130" s="22">
        <f>Invoer!P$6</f>
        <v>1</v>
      </c>
      <c r="BI130" s="8">
        <f>Invoer!B$5</f>
        <v>0.75</v>
      </c>
      <c r="BJ130" s="63">
        <f>G130*$F130*$BI130*Invoer!E$10</f>
        <v>0</v>
      </c>
      <c r="BK130" s="63">
        <f>H130*$F130*$BI130*Invoer!F$10</f>
        <v>0</v>
      </c>
      <c r="BL130" s="63">
        <f>I130*$F130*$BI130*Invoer!G$10</f>
        <v>0</v>
      </c>
      <c r="BM130" s="63">
        <f>J130*$F130*$BI130*Invoer!H$10</f>
        <v>0</v>
      </c>
      <c r="BN130" s="63">
        <f>K130*$F130*$BI130*Invoer!I$10</f>
        <v>0</v>
      </c>
      <c r="BO130" s="63">
        <f>L130*$F130*$BI130*Invoer!J$10</f>
        <v>0</v>
      </c>
      <c r="BP130" s="63">
        <f>M130*$F130*$BI130*Invoer!K$10</f>
        <v>0</v>
      </c>
      <c r="BQ130" s="63">
        <f>N130*$F130*$BI130*Invoer!L$10</f>
        <v>0</v>
      </c>
      <c r="BR130" s="63">
        <f>O130*$F130*$BI130*Invoer!M$10</f>
        <v>0</v>
      </c>
      <c r="BS130" s="63">
        <f>P130*$F130*$BI130*Invoer!N$10</f>
        <v>0</v>
      </c>
      <c r="BT130" s="63">
        <f>Q130*$F130*$BI130*Invoer!O$10</f>
        <v>0</v>
      </c>
      <c r="BU130" s="63">
        <f>R130*$F130*$BI130*Invoer!P$10</f>
        <v>0</v>
      </c>
      <c r="BW130" s="7">
        <f>((BJ130*AV130)*(T130*Invoer!E$7))+BJ130*(100%-AV130)*AI130</f>
        <v>0</v>
      </c>
      <c r="BX130" s="7">
        <f>((BK130*AW130)*(U130*Invoer!F$7))+BK130*(100%-AW130)*AJ130</f>
        <v>0</v>
      </c>
      <c r="BY130" s="7">
        <f>((BL130*AX130)*(V130*Invoer!G$7))+BL130*(100%-AX130)*AK130</f>
        <v>0</v>
      </c>
      <c r="BZ130" s="7">
        <f>((BM130*AY130)*(W130*Invoer!H$7))+BM130*(100%-AY130)*AL130</f>
        <v>0</v>
      </c>
      <c r="CA130" s="7">
        <f>((BN130*AZ130)*(X130*Invoer!I$7))+BN130*(100%-AZ130)*AM130</f>
        <v>0</v>
      </c>
      <c r="CB130" s="7">
        <f>((BO130*BA130)*(Y130*Invoer!J$7))+BO130*(100%-BA130)*AN130</f>
        <v>0</v>
      </c>
      <c r="CC130" s="7">
        <f>((BP130*BB130)*(Z130*Invoer!K$7))+BP130*(100%-BB130)*AO130</f>
        <v>0</v>
      </c>
      <c r="CD130" s="7">
        <f>((BQ130*BC130)*(AA130*Invoer!L$7))+BQ130*(100%-BC130)*AP130</f>
        <v>0</v>
      </c>
      <c r="CE130" s="7">
        <f>((BR130*BD130)*(AB130*Invoer!M$7))+BR130*(100%-BD130)*AQ130</f>
        <v>0</v>
      </c>
      <c r="CF130" s="7">
        <f>((BS130*BE130)*(AC130*Invoer!N$7))+BS130*(100%-BE130)*AR130</f>
        <v>0</v>
      </c>
      <c r="CG130" s="7">
        <f>((BT130*BF130)*(AD130*Invoer!O$7))+BT130*(100%-BF130)*AS130</f>
        <v>0</v>
      </c>
      <c r="CH130" s="7">
        <f>((BU130*BG130)*(AE130*Invoer!P$7))+BU130*(100%-BG130)*AT130</f>
        <v>0</v>
      </c>
      <c r="CI130" s="7"/>
      <c r="CJ130" s="145">
        <f t="shared" si="37"/>
        <v>0</v>
      </c>
      <c r="CK130" s="145">
        <f t="shared" si="38"/>
        <v>0</v>
      </c>
      <c r="CL130" s="145">
        <f t="shared" si="24"/>
        <v>0</v>
      </c>
      <c r="CM130" s="145">
        <f t="shared" si="25"/>
        <v>0</v>
      </c>
      <c r="CN130" s="145">
        <f t="shared" si="26"/>
        <v>0</v>
      </c>
      <c r="CO130" s="145">
        <f t="shared" si="27"/>
        <v>0</v>
      </c>
      <c r="CP130" s="145">
        <f t="shared" si="28"/>
        <v>0</v>
      </c>
      <c r="CQ130" s="145">
        <f t="shared" si="29"/>
        <v>0</v>
      </c>
      <c r="CR130" s="145">
        <f t="shared" si="30"/>
        <v>0</v>
      </c>
      <c r="CS130" s="145">
        <f t="shared" si="31"/>
        <v>0</v>
      </c>
      <c r="CT130" s="145">
        <f t="shared" si="32"/>
        <v>0</v>
      </c>
      <c r="CU130" s="145">
        <f t="shared" si="33"/>
        <v>0</v>
      </c>
    </row>
    <row r="131" spans="1:99">
      <c r="A131" s="241" t="s">
        <v>547</v>
      </c>
      <c r="B131" s="242"/>
      <c r="C131" s="246" t="s">
        <v>239</v>
      </c>
      <c r="D131" s="244" t="s">
        <v>240</v>
      </c>
      <c r="E131" s="148" t="s">
        <v>643</v>
      </c>
      <c r="F131" s="206">
        <v>11</v>
      </c>
      <c r="G131" s="207">
        <v>0</v>
      </c>
      <c r="H131" s="207">
        <v>0.7</v>
      </c>
      <c r="I131" s="207">
        <v>2.1</v>
      </c>
      <c r="J131" s="207">
        <v>4.5</v>
      </c>
      <c r="K131" s="207">
        <v>7</v>
      </c>
      <c r="L131" s="207">
        <v>8.5</v>
      </c>
      <c r="M131" s="207">
        <v>9</v>
      </c>
      <c r="N131" s="207">
        <v>9</v>
      </c>
      <c r="O131" s="207">
        <v>9</v>
      </c>
      <c r="P131" s="207">
        <v>9</v>
      </c>
      <c r="Q131" s="207">
        <v>9</v>
      </c>
      <c r="R131" s="207">
        <v>9</v>
      </c>
      <c r="S131" s="210"/>
      <c r="T131" s="209">
        <v>6.8248950000000006</v>
      </c>
      <c r="U131" s="136">
        <f t="shared" si="41"/>
        <v>6.8248950000000006</v>
      </c>
      <c r="V131" s="136">
        <f t="shared" si="41"/>
        <v>6.8248950000000006</v>
      </c>
      <c r="W131" s="136">
        <f t="shared" si="41"/>
        <v>6.8248950000000006</v>
      </c>
      <c r="X131" s="136">
        <f t="shared" si="41"/>
        <v>6.8248950000000006</v>
      </c>
      <c r="Y131" s="136">
        <f t="shared" si="41"/>
        <v>6.8248950000000006</v>
      </c>
      <c r="Z131" s="136">
        <f t="shared" si="41"/>
        <v>6.8248950000000006</v>
      </c>
      <c r="AA131" s="136">
        <f t="shared" si="41"/>
        <v>6.8248950000000006</v>
      </c>
      <c r="AB131" s="136">
        <f t="shared" si="41"/>
        <v>6.8248950000000006</v>
      </c>
      <c r="AC131" s="136">
        <f t="shared" si="41"/>
        <v>6.8248950000000006</v>
      </c>
      <c r="AD131" s="136">
        <f t="shared" si="41"/>
        <v>6.8248950000000006</v>
      </c>
      <c r="AE131" s="136">
        <f t="shared" si="41"/>
        <v>6.8248950000000006</v>
      </c>
      <c r="AF131" s="139"/>
      <c r="AG131" s="138">
        <v>4</v>
      </c>
      <c r="AI131" s="23">
        <f>T131*Invoer!E$8</f>
        <v>4.0949369999999998</v>
      </c>
      <c r="AJ131" s="23">
        <f>U131*Invoer!F$8</f>
        <v>4.0949369999999998</v>
      </c>
      <c r="AK131" s="23">
        <f>V131*Invoer!G$8</f>
        <v>4.0949369999999998</v>
      </c>
      <c r="AL131" s="23">
        <f>W131*Invoer!H$8</f>
        <v>4.0949369999999998</v>
      </c>
      <c r="AM131" s="23">
        <f>X131*Invoer!I$8</f>
        <v>4.0949369999999998</v>
      </c>
      <c r="AN131" s="23">
        <f>Y131*Invoer!J$8</f>
        <v>4.0949369999999998</v>
      </c>
      <c r="AO131" s="23">
        <f>Z131*Invoer!K$8</f>
        <v>4.0949369999999998</v>
      </c>
      <c r="AP131" s="23">
        <f>AA131*Invoer!L$8</f>
        <v>4.0949369999999998</v>
      </c>
      <c r="AQ131" s="23">
        <f>AB131*Invoer!M$8</f>
        <v>4.0949369999999998</v>
      </c>
      <c r="AR131" s="23">
        <f>AC131*Invoer!N$8</f>
        <v>4.0949369999999998</v>
      </c>
      <c r="AS131" s="23">
        <f>AD131*Invoer!O$8</f>
        <v>4.0949369999999998</v>
      </c>
      <c r="AT131" s="23">
        <f>AE131*Invoer!P$8</f>
        <v>4.0949369999999998</v>
      </c>
      <c r="AV131" s="22">
        <f>Invoer!E$6</f>
        <v>1</v>
      </c>
      <c r="AW131" s="22">
        <f>Invoer!F$6</f>
        <v>1</v>
      </c>
      <c r="AX131" s="22">
        <f>Invoer!G$6</f>
        <v>1</v>
      </c>
      <c r="AY131" s="22">
        <f>Invoer!H$6</f>
        <v>1</v>
      </c>
      <c r="AZ131" s="22">
        <f>Invoer!I$6</f>
        <v>1</v>
      </c>
      <c r="BA131" s="22">
        <f>Invoer!J$6</f>
        <v>1</v>
      </c>
      <c r="BB131" s="22">
        <f>Invoer!K$6</f>
        <v>1</v>
      </c>
      <c r="BC131" s="22">
        <f>Invoer!L$6</f>
        <v>1</v>
      </c>
      <c r="BD131" s="22">
        <f>Invoer!M$6</f>
        <v>1</v>
      </c>
      <c r="BE131" s="22">
        <f>Invoer!N$6</f>
        <v>1</v>
      </c>
      <c r="BF131" s="22">
        <f>Invoer!O$6</f>
        <v>1</v>
      </c>
      <c r="BG131" s="22">
        <f>Invoer!P$6</f>
        <v>1</v>
      </c>
      <c r="BI131" s="8">
        <f>Invoer!B$5</f>
        <v>0.75</v>
      </c>
      <c r="BJ131" s="63">
        <f>G131*$F131*$BI131*Invoer!E$10</f>
        <v>0</v>
      </c>
      <c r="BK131" s="63">
        <f>H131*$F131*$BI131*Invoer!F$10</f>
        <v>5.7749999999999995</v>
      </c>
      <c r="BL131" s="63">
        <f>I131*$F131*$BI131*Invoer!G$10</f>
        <v>17.325000000000003</v>
      </c>
      <c r="BM131" s="63">
        <f>J131*$F131*$BI131*Invoer!H$10</f>
        <v>37.125</v>
      </c>
      <c r="BN131" s="63">
        <f>K131*$F131*$BI131*Invoer!I$10</f>
        <v>57.75</v>
      </c>
      <c r="BO131" s="63">
        <f>L131*$F131*$BI131*Invoer!J$10</f>
        <v>70.125</v>
      </c>
      <c r="BP131" s="63">
        <f>M131*$F131*$BI131*Invoer!K$10</f>
        <v>74.25</v>
      </c>
      <c r="BQ131" s="63">
        <f>N131*$F131*$BI131*Invoer!L$10</f>
        <v>74.25</v>
      </c>
      <c r="BR131" s="63">
        <f>O131*$F131*$BI131*Invoer!M$10</f>
        <v>74.25</v>
      </c>
      <c r="BS131" s="63">
        <f>P131*$F131*$BI131*Invoer!N$10</f>
        <v>74.25</v>
      </c>
      <c r="BT131" s="63">
        <f>Q131*$F131*$BI131*Invoer!O$10</f>
        <v>74.25</v>
      </c>
      <c r="BU131" s="63">
        <f>R131*$F131*$BI131*Invoer!P$10</f>
        <v>74.25</v>
      </c>
      <c r="BW131" s="7">
        <f>((BJ131*AV131)*(T131*Invoer!E$7))+BJ131*(100%-AV131)*AI131</f>
        <v>0</v>
      </c>
      <c r="BX131" s="7">
        <f>((BK131*AW131)*(U131*Invoer!F$7))+BK131*(100%-AW131)*AJ131</f>
        <v>39.413768625000003</v>
      </c>
      <c r="BY131" s="7">
        <f>((BL131*AX131)*(V131*Invoer!G$7))+BL131*(100%-AX131)*AK131</f>
        <v>118.24130587500002</v>
      </c>
      <c r="BZ131" s="7">
        <f>((BM131*AY131)*(W131*Invoer!H$7))+BM131*(100%-AY131)*AL131</f>
        <v>253.37422687500003</v>
      </c>
      <c r="CA131" s="7">
        <f>((BN131*AZ131)*(X131*Invoer!I$7))+BN131*(100%-AZ131)*AM131</f>
        <v>394.13768625000006</v>
      </c>
      <c r="CB131" s="7">
        <f>((BO131*BA131)*(Y131*Invoer!J$7))+BO131*(100%-BA131)*AN131</f>
        <v>478.59576187500005</v>
      </c>
      <c r="CC131" s="7">
        <f>((BP131*BB131)*(Z131*Invoer!K$7))+BP131*(100%-BB131)*AO131</f>
        <v>506.74845375000007</v>
      </c>
      <c r="CD131" s="7">
        <f>((BQ131*BC131)*(AA131*Invoer!L$7))+BQ131*(100%-BC131)*AP131</f>
        <v>506.74845375000007</v>
      </c>
      <c r="CE131" s="7">
        <f>((BR131*BD131)*(AB131*Invoer!M$7))+BR131*(100%-BD131)*AQ131</f>
        <v>506.74845375000007</v>
      </c>
      <c r="CF131" s="7">
        <f>((BS131*BE131)*(AC131*Invoer!N$7))+BS131*(100%-BE131)*AR131</f>
        <v>506.74845375000007</v>
      </c>
      <c r="CG131" s="7">
        <f>((BT131*BF131)*(AD131*Invoer!O$7))+BT131*(100%-BF131)*AS131</f>
        <v>506.74845375000007</v>
      </c>
      <c r="CH131" s="7">
        <f>((BU131*BG131)*(AE131*Invoer!P$7))+BU131*(100%-BG131)*AT131</f>
        <v>506.74845375000007</v>
      </c>
      <c r="CI131" s="7"/>
      <c r="CJ131" s="145">
        <f t="shared" si="37"/>
        <v>0</v>
      </c>
      <c r="CK131" s="145">
        <f t="shared" si="38"/>
        <v>1.4437499999999999</v>
      </c>
      <c r="CL131" s="145">
        <f t="shared" si="24"/>
        <v>4.3312500000000007</v>
      </c>
      <c r="CM131" s="145">
        <f t="shared" si="25"/>
        <v>9.28125</v>
      </c>
      <c r="CN131" s="145">
        <f t="shared" si="26"/>
        <v>14.4375</v>
      </c>
      <c r="CO131" s="145">
        <f t="shared" si="27"/>
        <v>17.53125</v>
      </c>
      <c r="CP131" s="145">
        <f t="shared" si="28"/>
        <v>18.5625</v>
      </c>
      <c r="CQ131" s="145">
        <f t="shared" si="29"/>
        <v>18.5625</v>
      </c>
      <c r="CR131" s="145">
        <f t="shared" si="30"/>
        <v>18.5625</v>
      </c>
      <c r="CS131" s="145">
        <f t="shared" si="31"/>
        <v>18.5625</v>
      </c>
      <c r="CT131" s="145">
        <f t="shared" si="32"/>
        <v>18.5625</v>
      </c>
      <c r="CU131" s="145">
        <f t="shared" si="33"/>
        <v>18.5625</v>
      </c>
    </row>
    <row r="132" spans="1:99">
      <c r="A132" s="255" t="s">
        <v>395</v>
      </c>
      <c r="B132" s="248"/>
      <c r="C132" s="246" t="s">
        <v>505</v>
      </c>
      <c r="D132" s="244" t="s">
        <v>122</v>
      </c>
      <c r="E132" s="148" t="s">
        <v>643</v>
      </c>
      <c r="F132" s="206">
        <v>0</v>
      </c>
      <c r="G132" s="207">
        <v>0</v>
      </c>
      <c r="H132" s="207">
        <v>1</v>
      </c>
      <c r="I132" s="207">
        <v>2.9850746268656714</v>
      </c>
      <c r="J132" s="207">
        <v>7.3800738007380078</v>
      </c>
      <c r="K132" s="207">
        <v>13.218770654329148</v>
      </c>
      <c r="L132" s="207">
        <v>17.332524482190831</v>
      </c>
      <c r="M132" s="207">
        <v>19.117351864419739</v>
      </c>
      <c r="N132" s="207">
        <v>19.726764583750469</v>
      </c>
      <c r="O132" s="207">
        <v>19.917237901348525</v>
      </c>
      <c r="P132" s="207">
        <v>19.975099241037114</v>
      </c>
      <c r="Q132" s="207">
        <v>19.997868796054568</v>
      </c>
      <c r="R132" s="207">
        <v>19.999994819684694</v>
      </c>
      <c r="S132" s="210"/>
      <c r="T132" s="209">
        <v>8</v>
      </c>
      <c r="U132" s="136">
        <f t="shared" si="41"/>
        <v>8</v>
      </c>
      <c r="V132" s="136">
        <f t="shared" si="41"/>
        <v>8</v>
      </c>
      <c r="W132" s="136">
        <f t="shared" si="41"/>
        <v>8</v>
      </c>
      <c r="X132" s="136">
        <f t="shared" si="41"/>
        <v>8</v>
      </c>
      <c r="Y132" s="136">
        <f t="shared" si="41"/>
        <v>8</v>
      </c>
      <c r="Z132" s="136">
        <f t="shared" si="41"/>
        <v>8</v>
      </c>
      <c r="AA132" s="136">
        <f t="shared" si="41"/>
        <v>8</v>
      </c>
      <c r="AB132" s="136">
        <f t="shared" si="41"/>
        <v>8</v>
      </c>
      <c r="AC132" s="136">
        <f t="shared" si="41"/>
        <v>8</v>
      </c>
      <c r="AD132" s="136">
        <f t="shared" si="41"/>
        <v>8</v>
      </c>
      <c r="AE132" s="136">
        <f t="shared" si="41"/>
        <v>8</v>
      </c>
      <c r="AF132" s="139"/>
      <c r="AG132" s="138">
        <v>4</v>
      </c>
      <c r="AI132" s="23">
        <f>T132*Invoer!E$8</f>
        <v>4.8</v>
      </c>
      <c r="AJ132" s="23">
        <f>U132*Invoer!F$8</f>
        <v>4.8</v>
      </c>
      <c r="AK132" s="23">
        <f>V132*Invoer!G$8</f>
        <v>4.8</v>
      </c>
      <c r="AL132" s="23">
        <f>W132*Invoer!H$8</f>
        <v>4.8</v>
      </c>
      <c r="AM132" s="23">
        <f>X132*Invoer!I$8</f>
        <v>4.8</v>
      </c>
      <c r="AN132" s="23">
        <f>Y132*Invoer!J$8</f>
        <v>4.8</v>
      </c>
      <c r="AO132" s="23">
        <f>Z132*Invoer!K$8</f>
        <v>4.8</v>
      </c>
      <c r="AP132" s="23">
        <f>AA132*Invoer!L$8</f>
        <v>4.8</v>
      </c>
      <c r="AQ132" s="23">
        <f>AB132*Invoer!M$8</f>
        <v>4.8</v>
      </c>
      <c r="AR132" s="23">
        <f>AC132*Invoer!N$8</f>
        <v>4.8</v>
      </c>
      <c r="AS132" s="23">
        <f>AD132*Invoer!O$8</f>
        <v>4.8</v>
      </c>
      <c r="AT132" s="23">
        <f>AE132*Invoer!P$8</f>
        <v>4.8</v>
      </c>
      <c r="AV132" s="22">
        <f>Invoer!E$6</f>
        <v>1</v>
      </c>
      <c r="AW132" s="22">
        <f>Invoer!F$6</f>
        <v>1</v>
      </c>
      <c r="AX132" s="22">
        <f>Invoer!G$6</f>
        <v>1</v>
      </c>
      <c r="AY132" s="22">
        <f>Invoer!H$6</f>
        <v>1</v>
      </c>
      <c r="AZ132" s="22">
        <f>Invoer!I$6</f>
        <v>1</v>
      </c>
      <c r="BA132" s="22">
        <f>Invoer!J$6</f>
        <v>1</v>
      </c>
      <c r="BB132" s="22">
        <f>Invoer!K$6</f>
        <v>1</v>
      </c>
      <c r="BC132" s="22">
        <f>Invoer!L$6</f>
        <v>1</v>
      </c>
      <c r="BD132" s="22">
        <f>Invoer!M$6</f>
        <v>1</v>
      </c>
      <c r="BE132" s="22">
        <f>Invoer!N$6</f>
        <v>1</v>
      </c>
      <c r="BF132" s="22">
        <f>Invoer!O$6</f>
        <v>1</v>
      </c>
      <c r="BG132" s="22">
        <f>Invoer!P$6</f>
        <v>1</v>
      </c>
      <c r="BI132" s="8">
        <f>Invoer!B$5</f>
        <v>0.75</v>
      </c>
      <c r="BJ132" s="63">
        <f>G132*$F132*$BI132*Invoer!E$10</f>
        <v>0</v>
      </c>
      <c r="BK132" s="63">
        <f>H132*$F132*$BI132*Invoer!F$10</f>
        <v>0</v>
      </c>
      <c r="BL132" s="63">
        <f>I132*$F132*$BI132*Invoer!G$10</f>
        <v>0</v>
      </c>
      <c r="BM132" s="63">
        <f>J132*$F132*$BI132*Invoer!H$10</f>
        <v>0</v>
      </c>
      <c r="BN132" s="63">
        <f>K132*$F132*$BI132*Invoer!I$10</f>
        <v>0</v>
      </c>
      <c r="BO132" s="63">
        <f>L132*$F132*$BI132*Invoer!J$10</f>
        <v>0</v>
      </c>
      <c r="BP132" s="63">
        <f>M132*$F132*$BI132*Invoer!K$10</f>
        <v>0</v>
      </c>
      <c r="BQ132" s="63">
        <f>N132*$F132*$BI132*Invoer!L$10</f>
        <v>0</v>
      </c>
      <c r="BR132" s="63">
        <f>O132*$F132*$BI132*Invoer!M$10</f>
        <v>0</v>
      </c>
      <c r="BS132" s="63">
        <f>P132*$F132*$BI132*Invoer!N$10</f>
        <v>0</v>
      </c>
      <c r="BT132" s="63">
        <f>Q132*$F132*$BI132*Invoer!O$10</f>
        <v>0</v>
      </c>
      <c r="BU132" s="63">
        <f>R132*$F132*$BI132*Invoer!P$10</f>
        <v>0</v>
      </c>
      <c r="BW132" s="7">
        <f>((BJ132*AV132)*(T132*Invoer!E$7))+BJ132*(100%-AV132)*AI132</f>
        <v>0</v>
      </c>
      <c r="BX132" s="7">
        <f>((BK132*AW132)*(U132*Invoer!F$7))+BK132*(100%-AW132)*AJ132</f>
        <v>0</v>
      </c>
      <c r="BY132" s="7">
        <f>((BL132*AX132)*(V132*Invoer!G$7))+BL132*(100%-AX132)*AK132</f>
        <v>0</v>
      </c>
      <c r="BZ132" s="7">
        <f>((BM132*AY132)*(W132*Invoer!H$7))+BM132*(100%-AY132)*AL132</f>
        <v>0</v>
      </c>
      <c r="CA132" s="7">
        <f>((BN132*AZ132)*(X132*Invoer!I$7))+BN132*(100%-AZ132)*AM132</f>
        <v>0</v>
      </c>
      <c r="CB132" s="7">
        <f>((BO132*BA132)*(Y132*Invoer!J$7))+BO132*(100%-BA132)*AN132</f>
        <v>0</v>
      </c>
      <c r="CC132" s="7">
        <f>((BP132*BB132)*(Z132*Invoer!K$7))+BP132*(100%-BB132)*AO132</f>
        <v>0</v>
      </c>
      <c r="CD132" s="7">
        <f>((BQ132*BC132)*(AA132*Invoer!L$7))+BQ132*(100%-BC132)*AP132</f>
        <v>0</v>
      </c>
      <c r="CE132" s="7">
        <f>((BR132*BD132)*(AB132*Invoer!M$7))+BR132*(100%-BD132)*AQ132</f>
        <v>0</v>
      </c>
      <c r="CF132" s="7">
        <f>((BS132*BE132)*(AC132*Invoer!N$7))+BS132*(100%-BE132)*AR132</f>
        <v>0</v>
      </c>
      <c r="CG132" s="7">
        <f>((BT132*BF132)*(AD132*Invoer!O$7))+BT132*(100%-BF132)*AS132</f>
        <v>0</v>
      </c>
      <c r="CH132" s="7">
        <f>((BU132*BG132)*(AE132*Invoer!P$7))+BU132*(100%-BG132)*AT132</f>
        <v>0</v>
      </c>
      <c r="CI132" s="7"/>
      <c r="CJ132" s="145">
        <f t="shared" si="37"/>
        <v>0</v>
      </c>
      <c r="CK132" s="145">
        <f t="shared" si="38"/>
        <v>0</v>
      </c>
      <c r="CL132" s="145">
        <f t="shared" si="24"/>
        <v>0</v>
      </c>
      <c r="CM132" s="145">
        <f t="shared" si="25"/>
        <v>0</v>
      </c>
      <c r="CN132" s="145">
        <f t="shared" si="26"/>
        <v>0</v>
      </c>
      <c r="CO132" s="145">
        <f t="shared" si="27"/>
        <v>0</v>
      </c>
      <c r="CP132" s="145">
        <f t="shared" si="28"/>
        <v>0</v>
      </c>
      <c r="CQ132" s="145">
        <f t="shared" si="29"/>
        <v>0</v>
      </c>
      <c r="CR132" s="145">
        <f t="shared" si="30"/>
        <v>0</v>
      </c>
      <c r="CS132" s="145">
        <f t="shared" si="31"/>
        <v>0</v>
      </c>
      <c r="CT132" s="145">
        <f t="shared" si="32"/>
        <v>0</v>
      </c>
      <c r="CU132" s="145">
        <f t="shared" si="33"/>
        <v>0</v>
      </c>
    </row>
    <row r="133" spans="1:99">
      <c r="A133" s="255" t="s">
        <v>390</v>
      </c>
      <c r="B133" s="246"/>
      <c r="C133" s="246" t="s">
        <v>506</v>
      </c>
      <c r="D133" s="244" t="s">
        <v>122</v>
      </c>
      <c r="E133" s="148" t="s">
        <v>643</v>
      </c>
      <c r="F133" s="206">
        <v>0</v>
      </c>
      <c r="G133" s="207">
        <v>0</v>
      </c>
      <c r="H133" s="207">
        <v>0</v>
      </c>
      <c r="I133" s="207">
        <v>2.2972972972972951</v>
      </c>
      <c r="J133" s="207">
        <v>5.7432432432432385</v>
      </c>
      <c r="K133" s="207">
        <v>11.486486486486477</v>
      </c>
      <c r="L133" s="207">
        <v>13.783783783783772</v>
      </c>
      <c r="M133" s="207">
        <v>16.081081081081063</v>
      </c>
      <c r="N133" s="207">
        <v>18.378378378378361</v>
      </c>
      <c r="O133" s="207">
        <v>18.378378378378361</v>
      </c>
      <c r="P133" s="207">
        <v>18.378378378378361</v>
      </c>
      <c r="Q133" s="207">
        <v>18.378378378378361</v>
      </c>
      <c r="R133" s="207">
        <v>18.378378378378361</v>
      </c>
      <c r="S133" s="211"/>
      <c r="T133" s="209">
        <v>6.8248950000000006</v>
      </c>
      <c r="U133" s="136">
        <f t="shared" si="41"/>
        <v>6.8248950000000006</v>
      </c>
      <c r="V133" s="136">
        <f t="shared" si="41"/>
        <v>6.8248950000000006</v>
      </c>
      <c r="W133" s="136">
        <f t="shared" si="41"/>
        <v>6.8248950000000006</v>
      </c>
      <c r="X133" s="136">
        <f t="shared" si="41"/>
        <v>6.8248950000000006</v>
      </c>
      <c r="Y133" s="136">
        <f t="shared" si="41"/>
        <v>6.8248950000000006</v>
      </c>
      <c r="Z133" s="136">
        <f t="shared" si="41"/>
        <v>6.8248950000000006</v>
      </c>
      <c r="AA133" s="136">
        <f t="shared" si="41"/>
        <v>6.8248950000000006</v>
      </c>
      <c r="AB133" s="136">
        <f t="shared" si="41"/>
        <v>6.8248950000000006</v>
      </c>
      <c r="AC133" s="136">
        <f t="shared" si="41"/>
        <v>6.8248950000000006</v>
      </c>
      <c r="AD133" s="136">
        <f t="shared" si="41"/>
        <v>6.8248950000000006</v>
      </c>
      <c r="AE133" s="136">
        <f t="shared" si="41"/>
        <v>6.8248950000000006</v>
      </c>
      <c r="AF133" s="139"/>
      <c r="AG133" s="138">
        <v>4</v>
      </c>
      <c r="AH133" s="23"/>
      <c r="AI133" s="23">
        <f>T133*Invoer!E$8</f>
        <v>4.0949369999999998</v>
      </c>
      <c r="AJ133" s="23">
        <f>U133*Invoer!F$8</f>
        <v>4.0949369999999998</v>
      </c>
      <c r="AK133" s="23">
        <f>V133*Invoer!G$8</f>
        <v>4.0949369999999998</v>
      </c>
      <c r="AL133" s="23">
        <f>W133*Invoer!H$8</f>
        <v>4.0949369999999998</v>
      </c>
      <c r="AM133" s="23">
        <f>X133*Invoer!I$8</f>
        <v>4.0949369999999998</v>
      </c>
      <c r="AN133" s="23">
        <f>Y133*Invoer!J$8</f>
        <v>4.0949369999999998</v>
      </c>
      <c r="AO133" s="23">
        <f>Z133*Invoer!K$8</f>
        <v>4.0949369999999998</v>
      </c>
      <c r="AP133" s="23">
        <f>AA133*Invoer!L$8</f>
        <v>4.0949369999999998</v>
      </c>
      <c r="AQ133" s="23">
        <f>AB133*Invoer!M$8</f>
        <v>4.0949369999999998</v>
      </c>
      <c r="AR133" s="23">
        <f>AC133*Invoer!N$8</f>
        <v>4.0949369999999998</v>
      </c>
      <c r="AS133" s="23">
        <f>AD133*Invoer!O$8</f>
        <v>4.0949369999999998</v>
      </c>
      <c r="AT133" s="23">
        <f>AE133*Invoer!P$8</f>
        <v>4.0949369999999998</v>
      </c>
      <c r="AU133" s="22"/>
      <c r="AV133" s="22">
        <f>Invoer!E$6</f>
        <v>1</v>
      </c>
      <c r="AW133" s="22">
        <f>Invoer!F$6</f>
        <v>1</v>
      </c>
      <c r="AX133" s="22">
        <f>Invoer!G$6</f>
        <v>1</v>
      </c>
      <c r="AY133" s="22">
        <f>Invoer!H$6</f>
        <v>1</v>
      </c>
      <c r="AZ133" s="22">
        <f>Invoer!I$6</f>
        <v>1</v>
      </c>
      <c r="BA133" s="22">
        <f>Invoer!J$6</f>
        <v>1</v>
      </c>
      <c r="BB133" s="22">
        <f>Invoer!K$6</f>
        <v>1</v>
      </c>
      <c r="BC133" s="22">
        <f>Invoer!L$6</f>
        <v>1</v>
      </c>
      <c r="BD133" s="22">
        <f>Invoer!M$6</f>
        <v>1</v>
      </c>
      <c r="BE133" s="22">
        <f>Invoer!N$6</f>
        <v>1</v>
      </c>
      <c r="BF133" s="22">
        <f>Invoer!O$6</f>
        <v>1</v>
      </c>
      <c r="BG133" s="22">
        <f>Invoer!P$6</f>
        <v>1</v>
      </c>
      <c r="BH133" s="8"/>
      <c r="BI133" s="8">
        <f>Invoer!B$5</f>
        <v>0.75</v>
      </c>
      <c r="BJ133" s="63">
        <f>G133*$F133*$BI133*Invoer!E$10</f>
        <v>0</v>
      </c>
      <c r="BK133" s="63">
        <f>H133*$F133*$BI133*Invoer!F$10</f>
        <v>0</v>
      </c>
      <c r="BL133" s="63">
        <f>I133*$F133*$BI133*Invoer!G$10</f>
        <v>0</v>
      </c>
      <c r="BM133" s="63">
        <f>J133*$F133*$BI133*Invoer!H$10</f>
        <v>0</v>
      </c>
      <c r="BN133" s="63">
        <f>K133*$F133*$BI133*Invoer!I$10</f>
        <v>0</v>
      </c>
      <c r="BO133" s="63">
        <f>L133*$F133*$BI133*Invoer!J$10</f>
        <v>0</v>
      </c>
      <c r="BP133" s="63">
        <f>M133*$F133*$BI133*Invoer!K$10</f>
        <v>0</v>
      </c>
      <c r="BQ133" s="63">
        <f>N133*$F133*$BI133*Invoer!L$10</f>
        <v>0</v>
      </c>
      <c r="BR133" s="63">
        <f>O133*$F133*$BI133*Invoer!M$10</f>
        <v>0</v>
      </c>
      <c r="BS133" s="63">
        <f>P133*$F133*$BI133*Invoer!N$10</f>
        <v>0</v>
      </c>
      <c r="BT133" s="63">
        <f>Q133*$F133*$BI133*Invoer!O$10</f>
        <v>0</v>
      </c>
      <c r="BU133" s="63">
        <f>R133*$F133*$BI133*Invoer!P$10</f>
        <v>0</v>
      </c>
      <c r="BV133" s="7"/>
      <c r="BW133" s="7">
        <f>((BJ133*AV133)*(T133*Invoer!E$7))+BJ133*(100%-AV133)*AI133</f>
        <v>0</v>
      </c>
      <c r="BX133" s="7">
        <f>((BK133*AW133)*(U133*Invoer!F$7))+BK133*(100%-AW133)*AJ133</f>
        <v>0</v>
      </c>
      <c r="BY133" s="7">
        <f>((BL133*AX133)*(V133*Invoer!G$7))+BL133*(100%-AX133)*AK133</f>
        <v>0</v>
      </c>
      <c r="BZ133" s="7">
        <f>((BM133*AY133)*(W133*Invoer!H$7))+BM133*(100%-AY133)*AL133</f>
        <v>0</v>
      </c>
      <c r="CA133" s="7">
        <f>((BN133*AZ133)*(X133*Invoer!I$7))+BN133*(100%-AZ133)*AM133</f>
        <v>0</v>
      </c>
      <c r="CB133" s="7">
        <f>((BO133*BA133)*(Y133*Invoer!J$7))+BO133*(100%-BA133)*AN133</f>
        <v>0</v>
      </c>
      <c r="CC133" s="7">
        <f>((BP133*BB133)*(Z133*Invoer!K$7))+BP133*(100%-BB133)*AO133</f>
        <v>0</v>
      </c>
      <c r="CD133" s="7">
        <f>((BQ133*BC133)*(AA133*Invoer!L$7))+BQ133*(100%-BC133)*AP133</f>
        <v>0</v>
      </c>
      <c r="CE133" s="7">
        <f>((BR133*BD133)*(AB133*Invoer!M$7))+BR133*(100%-BD133)*AQ133</f>
        <v>0</v>
      </c>
      <c r="CF133" s="7">
        <f>((BS133*BE133)*(AC133*Invoer!N$7))+BS133*(100%-BE133)*AR133</f>
        <v>0</v>
      </c>
      <c r="CG133" s="7">
        <f>((BT133*BF133)*(AD133*Invoer!O$7))+BT133*(100%-BF133)*AS133</f>
        <v>0</v>
      </c>
      <c r="CH133" s="7">
        <f>((BU133*BG133)*(AE133*Invoer!P$7))+BU133*(100%-BG133)*AT133</f>
        <v>0</v>
      </c>
      <c r="CI133" s="7"/>
      <c r="CJ133" s="145">
        <f t="shared" si="37"/>
        <v>0</v>
      </c>
      <c r="CK133" s="145">
        <f t="shared" si="38"/>
        <v>0</v>
      </c>
      <c r="CL133" s="145">
        <f t="shared" si="24"/>
        <v>0</v>
      </c>
      <c r="CM133" s="145">
        <f t="shared" si="25"/>
        <v>0</v>
      </c>
      <c r="CN133" s="145">
        <f t="shared" si="26"/>
        <v>0</v>
      </c>
      <c r="CO133" s="145">
        <f t="shared" si="27"/>
        <v>0</v>
      </c>
      <c r="CP133" s="145">
        <f t="shared" si="28"/>
        <v>0</v>
      </c>
      <c r="CQ133" s="145">
        <f t="shared" si="29"/>
        <v>0</v>
      </c>
      <c r="CR133" s="145">
        <f t="shared" si="30"/>
        <v>0</v>
      </c>
      <c r="CS133" s="145">
        <f t="shared" si="31"/>
        <v>0</v>
      </c>
      <c r="CT133" s="145">
        <f t="shared" si="32"/>
        <v>0</v>
      </c>
      <c r="CU133" s="145">
        <f t="shared" si="33"/>
        <v>0</v>
      </c>
    </row>
    <row r="134" spans="1:99">
      <c r="A134" s="260" t="s">
        <v>241</v>
      </c>
      <c r="B134" s="261" t="s">
        <v>242</v>
      </c>
      <c r="C134" s="263" t="s">
        <v>243</v>
      </c>
      <c r="D134" s="244" t="s">
        <v>243</v>
      </c>
      <c r="E134" s="148" t="s">
        <v>643</v>
      </c>
      <c r="F134" s="206">
        <v>6</v>
      </c>
      <c r="G134" s="207">
        <v>0</v>
      </c>
      <c r="H134" s="207">
        <v>0</v>
      </c>
      <c r="I134" s="207">
        <v>2.5</v>
      </c>
      <c r="J134" s="207">
        <v>2.5</v>
      </c>
      <c r="K134" s="207">
        <v>5</v>
      </c>
      <c r="L134" s="207">
        <v>7</v>
      </c>
      <c r="M134" s="207">
        <v>10</v>
      </c>
      <c r="N134" s="207">
        <v>15</v>
      </c>
      <c r="O134" s="207">
        <v>23</v>
      </c>
      <c r="P134" s="207">
        <v>23</v>
      </c>
      <c r="Q134" s="207">
        <v>23</v>
      </c>
      <c r="R134" s="207">
        <v>23</v>
      </c>
      <c r="S134" s="210"/>
      <c r="T134" s="209">
        <v>3.5817870000000003</v>
      </c>
      <c r="U134" s="136">
        <f t="shared" si="41"/>
        <v>3.5817870000000003</v>
      </c>
      <c r="V134" s="136">
        <f t="shared" si="41"/>
        <v>3.5817870000000003</v>
      </c>
      <c r="W134" s="136">
        <f t="shared" si="41"/>
        <v>3.5817870000000003</v>
      </c>
      <c r="X134" s="136">
        <f t="shared" si="41"/>
        <v>3.5817870000000003</v>
      </c>
      <c r="Y134" s="136">
        <f t="shared" si="41"/>
        <v>3.5817870000000003</v>
      </c>
      <c r="Z134" s="136">
        <f t="shared" si="41"/>
        <v>3.5817870000000003</v>
      </c>
      <c r="AA134" s="136">
        <f t="shared" si="41"/>
        <v>3.5817870000000003</v>
      </c>
      <c r="AB134" s="136">
        <f t="shared" si="41"/>
        <v>3.5817870000000003</v>
      </c>
      <c r="AC134" s="136">
        <f t="shared" si="41"/>
        <v>3.5817870000000003</v>
      </c>
      <c r="AD134" s="136">
        <f t="shared" si="41"/>
        <v>3.5817870000000003</v>
      </c>
      <c r="AE134" s="136">
        <f t="shared" si="41"/>
        <v>3.5817870000000003</v>
      </c>
      <c r="AF134" s="139"/>
      <c r="AG134" s="138">
        <v>4</v>
      </c>
      <c r="AI134" s="23">
        <f>T134*Invoer!E$8</f>
        <v>2.1490722</v>
      </c>
      <c r="AJ134" s="23">
        <f>U134*Invoer!F$8</f>
        <v>2.1490722</v>
      </c>
      <c r="AK134" s="23">
        <f>V134*Invoer!G$8</f>
        <v>2.1490722</v>
      </c>
      <c r="AL134" s="23">
        <f>W134*Invoer!H$8</f>
        <v>2.1490722</v>
      </c>
      <c r="AM134" s="23">
        <f>X134*Invoer!I$8</f>
        <v>2.1490722</v>
      </c>
      <c r="AN134" s="23">
        <f>Y134*Invoer!J$8</f>
        <v>2.1490722</v>
      </c>
      <c r="AO134" s="23">
        <f>Z134*Invoer!K$8</f>
        <v>2.1490722</v>
      </c>
      <c r="AP134" s="23">
        <f>AA134*Invoer!L$8</f>
        <v>2.1490722</v>
      </c>
      <c r="AQ134" s="23">
        <f>AB134*Invoer!M$8</f>
        <v>2.1490722</v>
      </c>
      <c r="AR134" s="23">
        <f>AC134*Invoer!N$8</f>
        <v>2.1490722</v>
      </c>
      <c r="AS134" s="23">
        <f>AD134*Invoer!O$8</f>
        <v>2.1490722</v>
      </c>
      <c r="AT134" s="23">
        <f>AE134*Invoer!P$8</f>
        <v>2.1490722</v>
      </c>
      <c r="AV134" s="22">
        <f>Invoer!E$6</f>
        <v>1</v>
      </c>
      <c r="AW134" s="22">
        <f>Invoer!F$6</f>
        <v>1</v>
      </c>
      <c r="AX134" s="22">
        <f>Invoer!G$6</f>
        <v>1</v>
      </c>
      <c r="AY134" s="22">
        <f>Invoer!H$6</f>
        <v>1</v>
      </c>
      <c r="AZ134" s="22">
        <f>Invoer!I$6</f>
        <v>1</v>
      </c>
      <c r="BA134" s="22">
        <f>Invoer!J$6</f>
        <v>1</v>
      </c>
      <c r="BB134" s="22">
        <f>Invoer!K$6</f>
        <v>1</v>
      </c>
      <c r="BC134" s="22">
        <f>Invoer!L$6</f>
        <v>1</v>
      </c>
      <c r="BD134" s="22">
        <f>Invoer!M$6</f>
        <v>1</v>
      </c>
      <c r="BE134" s="22">
        <f>Invoer!N$6</f>
        <v>1</v>
      </c>
      <c r="BF134" s="22">
        <f>Invoer!O$6</f>
        <v>1</v>
      </c>
      <c r="BG134" s="22">
        <f>Invoer!P$6</f>
        <v>1</v>
      </c>
      <c r="BI134" s="8">
        <f>Invoer!B$5</f>
        <v>0.75</v>
      </c>
      <c r="BJ134" s="63">
        <f>G134*$F134*$BI134*Invoer!E$10</f>
        <v>0</v>
      </c>
      <c r="BK134" s="63">
        <f>H134*$F134*$BI134*Invoer!F$10</f>
        <v>0</v>
      </c>
      <c r="BL134" s="63">
        <f>I134*$F134*$BI134*Invoer!G$10</f>
        <v>11.25</v>
      </c>
      <c r="BM134" s="63">
        <f>J134*$F134*$BI134*Invoer!H$10</f>
        <v>11.25</v>
      </c>
      <c r="BN134" s="63">
        <f>K134*$F134*$BI134*Invoer!I$10</f>
        <v>22.5</v>
      </c>
      <c r="BO134" s="63">
        <f>L134*$F134*$BI134*Invoer!J$10</f>
        <v>31.5</v>
      </c>
      <c r="BP134" s="63">
        <f>M134*$F134*$BI134*Invoer!K$10</f>
        <v>45</v>
      </c>
      <c r="BQ134" s="63">
        <f>N134*$F134*$BI134*Invoer!L$10</f>
        <v>67.5</v>
      </c>
      <c r="BR134" s="63">
        <f>O134*$F134*$BI134*Invoer!M$10</f>
        <v>103.5</v>
      </c>
      <c r="BS134" s="63">
        <f>P134*$F134*$BI134*Invoer!N$10</f>
        <v>103.5</v>
      </c>
      <c r="BT134" s="63">
        <f>Q134*$F134*$BI134*Invoer!O$10</f>
        <v>103.5</v>
      </c>
      <c r="BU134" s="63">
        <f>R134*$F134*$BI134*Invoer!P$10</f>
        <v>103.5</v>
      </c>
      <c r="BW134" s="7">
        <f>((BJ134*AV134)*(T134*Invoer!E$7))+BJ134*(100%-AV134)*AI134</f>
        <v>0</v>
      </c>
      <c r="BX134" s="7">
        <f>((BK134*AW134)*(U134*Invoer!F$7))+BK134*(100%-AW134)*AJ134</f>
        <v>0</v>
      </c>
      <c r="BY134" s="7">
        <f>((BL134*AX134)*(V134*Invoer!G$7))+BL134*(100%-AX134)*AK134</f>
        <v>40.295103750000003</v>
      </c>
      <c r="BZ134" s="7">
        <f>((BM134*AY134)*(W134*Invoer!H$7))+BM134*(100%-AY134)*AL134</f>
        <v>40.295103750000003</v>
      </c>
      <c r="CA134" s="7">
        <f>((BN134*AZ134)*(X134*Invoer!I$7))+BN134*(100%-AZ134)*AM134</f>
        <v>80.590207500000005</v>
      </c>
      <c r="CB134" s="7">
        <f>((BO134*BA134)*(Y134*Invoer!J$7))+BO134*(100%-BA134)*AN134</f>
        <v>112.82629050000001</v>
      </c>
      <c r="CC134" s="7">
        <f>((BP134*BB134)*(Z134*Invoer!K$7))+BP134*(100%-BB134)*AO134</f>
        <v>161.18041500000001</v>
      </c>
      <c r="CD134" s="7">
        <f>((BQ134*BC134)*(AA134*Invoer!L$7))+BQ134*(100%-BC134)*AP134</f>
        <v>241.77062250000003</v>
      </c>
      <c r="CE134" s="7">
        <f>((BR134*BD134)*(AB134*Invoer!M$7))+BR134*(100%-BD134)*AQ134</f>
        <v>370.71495450000003</v>
      </c>
      <c r="CF134" s="7">
        <f>((BS134*BE134)*(AC134*Invoer!N$7))+BS134*(100%-BE134)*AR134</f>
        <v>370.71495450000003</v>
      </c>
      <c r="CG134" s="7">
        <f>((BT134*BF134)*(AD134*Invoer!O$7))+BT134*(100%-BF134)*AS134</f>
        <v>370.71495450000003</v>
      </c>
      <c r="CH134" s="7">
        <f>((BU134*BG134)*(AE134*Invoer!P$7))+BU134*(100%-BG134)*AT134</f>
        <v>370.71495450000003</v>
      </c>
      <c r="CI134" s="7"/>
      <c r="CJ134" s="145">
        <f t="shared" ref="CJ134:CJ165" si="42">BJ134/$AG134</f>
        <v>0</v>
      </c>
      <c r="CK134" s="145">
        <f t="shared" ref="CK134:CK165" si="43">BK134/$AG134</f>
        <v>0</v>
      </c>
      <c r="CL134" s="145">
        <f t="shared" si="24"/>
        <v>2.8125</v>
      </c>
      <c r="CM134" s="145">
        <f t="shared" si="25"/>
        <v>2.8125</v>
      </c>
      <c r="CN134" s="145">
        <f t="shared" si="26"/>
        <v>5.625</v>
      </c>
      <c r="CO134" s="145">
        <f t="shared" si="27"/>
        <v>7.875</v>
      </c>
      <c r="CP134" s="145">
        <f t="shared" si="28"/>
        <v>11.25</v>
      </c>
      <c r="CQ134" s="145">
        <f t="shared" si="29"/>
        <v>16.875</v>
      </c>
      <c r="CR134" s="145">
        <f t="shared" si="30"/>
        <v>25.875</v>
      </c>
      <c r="CS134" s="145">
        <f t="shared" si="31"/>
        <v>25.875</v>
      </c>
      <c r="CT134" s="145">
        <f t="shared" si="32"/>
        <v>25.875</v>
      </c>
      <c r="CU134" s="145">
        <f t="shared" si="33"/>
        <v>25.875</v>
      </c>
    </row>
    <row r="135" spans="1:99">
      <c r="A135" s="241" t="s">
        <v>244</v>
      </c>
      <c r="B135" s="242" t="s">
        <v>245</v>
      </c>
      <c r="C135" s="246" t="s">
        <v>246</v>
      </c>
      <c r="D135" s="244" t="s">
        <v>247</v>
      </c>
      <c r="E135" s="148" t="s">
        <v>643</v>
      </c>
      <c r="F135" s="206">
        <v>0</v>
      </c>
      <c r="G135" s="207">
        <v>0</v>
      </c>
      <c r="H135" s="207">
        <v>0</v>
      </c>
      <c r="I135" s="207">
        <v>0</v>
      </c>
      <c r="J135" s="207">
        <v>0.5</v>
      </c>
      <c r="K135" s="207">
        <v>1.5</v>
      </c>
      <c r="L135" s="207">
        <v>2.5</v>
      </c>
      <c r="M135" s="207">
        <v>3.5</v>
      </c>
      <c r="N135" s="207">
        <v>6</v>
      </c>
      <c r="O135" s="207">
        <v>8</v>
      </c>
      <c r="P135" s="207">
        <v>10</v>
      </c>
      <c r="Q135" s="207">
        <v>12</v>
      </c>
      <c r="R135" s="207">
        <v>15</v>
      </c>
      <c r="S135" s="210"/>
      <c r="T135" s="209">
        <v>8.6978925</v>
      </c>
      <c r="U135" s="136">
        <f t="shared" si="41"/>
        <v>8.6978925</v>
      </c>
      <c r="V135" s="136">
        <f t="shared" si="41"/>
        <v>8.6978925</v>
      </c>
      <c r="W135" s="136">
        <f t="shared" si="41"/>
        <v>8.6978925</v>
      </c>
      <c r="X135" s="136">
        <f t="shared" si="41"/>
        <v>8.6978925</v>
      </c>
      <c r="Y135" s="136">
        <f t="shared" si="41"/>
        <v>8.6978925</v>
      </c>
      <c r="Z135" s="136">
        <f t="shared" si="41"/>
        <v>8.6978925</v>
      </c>
      <c r="AA135" s="136">
        <f t="shared" si="41"/>
        <v>8.6978925</v>
      </c>
      <c r="AB135" s="136">
        <f t="shared" si="41"/>
        <v>8.6978925</v>
      </c>
      <c r="AC135" s="136">
        <f t="shared" si="41"/>
        <v>8.6978925</v>
      </c>
      <c r="AD135" s="136">
        <f t="shared" si="41"/>
        <v>8.6978925</v>
      </c>
      <c r="AE135" s="136">
        <f t="shared" si="41"/>
        <v>8.6978925</v>
      </c>
      <c r="AF135" s="139"/>
      <c r="AG135" s="138">
        <v>4</v>
      </c>
      <c r="AI135" s="23">
        <f>T135*Invoer!E$8</f>
        <v>5.2187355000000002</v>
      </c>
      <c r="AJ135" s="23">
        <f>U135*Invoer!F$8</f>
        <v>5.2187355000000002</v>
      </c>
      <c r="AK135" s="23">
        <f>V135*Invoer!G$8</f>
        <v>5.2187355000000002</v>
      </c>
      <c r="AL135" s="23">
        <f>W135*Invoer!H$8</f>
        <v>5.2187355000000002</v>
      </c>
      <c r="AM135" s="23">
        <f>X135*Invoer!I$8</f>
        <v>5.2187355000000002</v>
      </c>
      <c r="AN135" s="23">
        <f>Y135*Invoer!J$8</f>
        <v>5.2187355000000002</v>
      </c>
      <c r="AO135" s="23">
        <f>Z135*Invoer!K$8</f>
        <v>5.2187355000000002</v>
      </c>
      <c r="AP135" s="23">
        <f>AA135*Invoer!L$8</f>
        <v>5.2187355000000002</v>
      </c>
      <c r="AQ135" s="23">
        <f>AB135*Invoer!M$8</f>
        <v>5.2187355000000002</v>
      </c>
      <c r="AR135" s="23">
        <f>AC135*Invoer!N$8</f>
        <v>5.2187355000000002</v>
      </c>
      <c r="AS135" s="23">
        <f>AD135*Invoer!O$8</f>
        <v>5.2187355000000002</v>
      </c>
      <c r="AT135" s="23">
        <f>AE135*Invoer!P$8</f>
        <v>5.2187355000000002</v>
      </c>
      <c r="AV135" s="22">
        <f>Invoer!E$6</f>
        <v>1</v>
      </c>
      <c r="AW135" s="22">
        <f>Invoer!F$6</f>
        <v>1</v>
      </c>
      <c r="AX135" s="22">
        <f>Invoer!G$6</f>
        <v>1</v>
      </c>
      <c r="AY135" s="22">
        <f>Invoer!H$6</f>
        <v>1</v>
      </c>
      <c r="AZ135" s="22">
        <f>Invoer!I$6</f>
        <v>1</v>
      </c>
      <c r="BA135" s="22">
        <f>Invoer!J$6</f>
        <v>1</v>
      </c>
      <c r="BB135" s="22">
        <f>Invoer!K$6</f>
        <v>1</v>
      </c>
      <c r="BC135" s="22">
        <f>Invoer!L$6</f>
        <v>1</v>
      </c>
      <c r="BD135" s="22">
        <f>Invoer!M$6</f>
        <v>1</v>
      </c>
      <c r="BE135" s="22">
        <f>Invoer!N$6</f>
        <v>1</v>
      </c>
      <c r="BF135" s="22">
        <f>Invoer!O$6</f>
        <v>1</v>
      </c>
      <c r="BG135" s="22">
        <f>Invoer!P$6</f>
        <v>1</v>
      </c>
      <c r="BI135" s="8">
        <f>Invoer!B$5</f>
        <v>0.75</v>
      </c>
      <c r="BJ135" s="63">
        <f>G135*$F135*$BI135*Invoer!E$10</f>
        <v>0</v>
      </c>
      <c r="BK135" s="63">
        <f>H135*$F135*$BI135*Invoer!F$10</f>
        <v>0</v>
      </c>
      <c r="BL135" s="63">
        <f>I135*$F135*$BI135*Invoer!G$10</f>
        <v>0</v>
      </c>
      <c r="BM135" s="63">
        <f>J135*$F135*$BI135*Invoer!H$10</f>
        <v>0</v>
      </c>
      <c r="BN135" s="63">
        <f>K135*$F135*$BI135*Invoer!I$10</f>
        <v>0</v>
      </c>
      <c r="BO135" s="63">
        <f>L135*$F135*$BI135*Invoer!J$10</f>
        <v>0</v>
      </c>
      <c r="BP135" s="63">
        <f>M135*$F135*$BI135*Invoer!K$10</f>
        <v>0</v>
      </c>
      <c r="BQ135" s="63">
        <f>N135*$F135*$BI135*Invoer!L$10</f>
        <v>0</v>
      </c>
      <c r="BR135" s="63">
        <f>O135*$F135*$BI135*Invoer!M$10</f>
        <v>0</v>
      </c>
      <c r="BS135" s="63">
        <f>P135*$F135*$BI135*Invoer!N$10</f>
        <v>0</v>
      </c>
      <c r="BT135" s="63">
        <f>Q135*$F135*$BI135*Invoer!O$10</f>
        <v>0</v>
      </c>
      <c r="BU135" s="63">
        <f>R135*$F135*$BI135*Invoer!P$10</f>
        <v>0</v>
      </c>
      <c r="BW135" s="7">
        <f>((BJ135*AV135)*(T135*Invoer!E$7))+BJ135*(100%-AV135)*AI135</f>
        <v>0</v>
      </c>
      <c r="BX135" s="7">
        <f>((BK135*AW135)*(U135*Invoer!F$7))+BK135*(100%-AW135)*AJ135</f>
        <v>0</v>
      </c>
      <c r="BY135" s="7">
        <f>((BL135*AX135)*(V135*Invoer!G$7))+BL135*(100%-AX135)*AK135</f>
        <v>0</v>
      </c>
      <c r="BZ135" s="7">
        <f>((BM135*AY135)*(W135*Invoer!H$7))+BM135*(100%-AY135)*AL135</f>
        <v>0</v>
      </c>
      <c r="CA135" s="7">
        <f>((BN135*AZ135)*(X135*Invoer!I$7))+BN135*(100%-AZ135)*AM135</f>
        <v>0</v>
      </c>
      <c r="CB135" s="7">
        <f>((BO135*BA135)*(Y135*Invoer!J$7))+BO135*(100%-BA135)*AN135</f>
        <v>0</v>
      </c>
      <c r="CC135" s="7">
        <f>((BP135*BB135)*(Z135*Invoer!K$7))+BP135*(100%-BB135)*AO135</f>
        <v>0</v>
      </c>
      <c r="CD135" s="7">
        <f>((BQ135*BC135)*(AA135*Invoer!L$7))+BQ135*(100%-BC135)*AP135</f>
        <v>0</v>
      </c>
      <c r="CE135" s="7">
        <f>((BR135*BD135)*(AB135*Invoer!M$7))+BR135*(100%-BD135)*AQ135</f>
        <v>0</v>
      </c>
      <c r="CF135" s="7">
        <f>((BS135*BE135)*(AC135*Invoer!N$7))+BS135*(100%-BE135)*AR135</f>
        <v>0</v>
      </c>
      <c r="CG135" s="7">
        <f>((BT135*BF135)*(AD135*Invoer!O$7))+BT135*(100%-BF135)*AS135</f>
        <v>0</v>
      </c>
      <c r="CH135" s="7">
        <f>((BU135*BG135)*(AE135*Invoer!P$7))+BU135*(100%-BG135)*AT135</f>
        <v>0</v>
      </c>
      <c r="CI135" s="7"/>
      <c r="CJ135" s="145">
        <f t="shared" si="42"/>
        <v>0</v>
      </c>
      <c r="CK135" s="145">
        <f t="shared" si="43"/>
        <v>0</v>
      </c>
      <c r="CL135" s="145">
        <f t="shared" ref="CL135:CL198" si="44">BL135/$AG135</f>
        <v>0</v>
      </c>
      <c r="CM135" s="145">
        <f t="shared" ref="CM135:CM198" si="45">BM135/$AG135</f>
        <v>0</v>
      </c>
      <c r="CN135" s="145">
        <f t="shared" ref="CN135:CN198" si="46">BN135/$AG135</f>
        <v>0</v>
      </c>
      <c r="CO135" s="145">
        <f t="shared" ref="CO135:CO198" si="47">BO135/$AG135</f>
        <v>0</v>
      </c>
      <c r="CP135" s="145">
        <f t="shared" ref="CP135:CP198" si="48">BP135/$AG135</f>
        <v>0</v>
      </c>
      <c r="CQ135" s="145">
        <f t="shared" ref="CQ135:CQ198" si="49">BQ135/$AG135</f>
        <v>0</v>
      </c>
      <c r="CR135" s="145">
        <f t="shared" ref="CR135:CR198" si="50">BR135/$AG135</f>
        <v>0</v>
      </c>
      <c r="CS135" s="145">
        <f t="shared" ref="CS135:CS198" si="51">BS135/$AG135</f>
        <v>0</v>
      </c>
      <c r="CT135" s="145">
        <f t="shared" ref="CT135:CT198" si="52">BT135/$AG135</f>
        <v>0</v>
      </c>
      <c r="CU135" s="145">
        <f t="shared" ref="CU135:CU198" si="53">BU135/$AG135</f>
        <v>0</v>
      </c>
    </row>
    <row r="136" spans="1:99">
      <c r="A136" s="241" t="s">
        <v>248</v>
      </c>
      <c r="B136" s="242"/>
      <c r="C136" s="246" t="s">
        <v>467</v>
      </c>
      <c r="D136" s="244" t="s">
        <v>249</v>
      </c>
      <c r="E136" s="148" t="s">
        <v>643</v>
      </c>
      <c r="F136" s="206">
        <v>0</v>
      </c>
      <c r="G136" s="207">
        <v>0</v>
      </c>
      <c r="H136" s="207">
        <v>0</v>
      </c>
      <c r="I136" s="207">
        <v>0</v>
      </c>
      <c r="J136" s="207">
        <v>0</v>
      </c>
      <c r="K136" s="207">
        <v>0</v>
      </c>
      <c r="L136" s="207">
        <v>0</v>
      </c>
      <c r="M136" s="207">
        <v>0</v>
      </c>
      <c r="N136" s="207">
        <v>0</v>
      </c>
      <c r="O136" s="207">
        <v>0</v>
      </c>
      <c r="P136" s="207">
        <v>0</v>
      </c>
      <c r="Q136" s="207">
        <v>0</v>
      </c>
      <c r="R136" s="207">
        <v>0</v>
      </c>
      <c r="S136" s="210"/>
      <c r="T136" s="209">
        <v>0</v>
      </c>
      <c r="U136" s="136">
        <f t="shared" ref="U136:AE145" si="54">$T136</f>
        <v>0</v>
      </c>
      <c r="V136" s="136">
        <f t="shared" si="54"/>
        <v>0</v>
      </c>
      <c r="W136" s="136">
        <f t="shared" si="54"/>
        <v>0</v>
      </c>
      <c r="X136" s="136">
        <f t="shared" si="54"/>
        <v>0</v>
      </c>
      <c r="Y136" s="136">
        <f t="shared" si="54"/>
        <v>0</v>
      </c>
      <c r="Z136" s="136">
        <f t="shared" si="54"/>
        <v>0</v>
      </c>
      <c r="AA136" s="136">
        <f t="shared" si="54"/>
        <v>0</v>
      </c>
      <c r="AB136" s="136">
        <f t="shared" si="54"/>
        <v>0</v>
      </c>
      <c r="AC136" s="136">
        <f t="shared" si="54"/>
        <v>0</v>
      </c>
      <c r="AD136" s="136">
        <f t="shared" si="54"/>
        <v>0</v>
      </c>
      <c r="AE136" s="136">
        <f t="shared" si="54"/>
        <v>0</v>
      </c>
      <c r="AF136" s="139"/>
      <c r="AG136" s="138">
        <v>4</v>
      </c>
      <c r="AI136" s="23">
        <f>T136*Invoer!E$8</f>
        <v>0</v>
      </c>
      <c r="AJ136" s="23">
        <f>U136*Invoer!F$8</f>
        <v>0</v>
      </c>
      <c r="AK136" s="23">
        <f>V136*Invoer!G$8</f>
        <v>0</v>
      </c>
      <c r="AL136" s="23">
        <f>W136*Invoer!H$8</f>
        <v>0</v>
      </c>
      <c r="AM136" s="23">
        <f>X136*Invoer!I$8</f>
        <v>0</v>
      </c>
      <c r="AN136" s="23">
        <f>Y136*Invoer!J$8</f>
        <v>0</v>
      </c>
      <c r="AO136" s="23">
        <f>Z136*Invoer!K$8</f>
        <v>0</v>
      </c>
      <c r="AP136" s="23">
        <f>AA136*Invoer!L$8</f>
        <v>0</v>
      </c>
      <c r="AQ136" s="23">
        <f>AB136*Invoer!M$8</f>
        <v>0</v>
      </c>
      <c r="AR136" s="23">
        <f>AC136*Invoer!N$8</f>
        <v>0</v>
      </c>
      <c r="AS136" s="23">
        <f>AD136*Invoer!O$8</f>
        <v>0</v>
      </c>
      <c r="AT136" s="23">
        <f>AE136*Invoer!P$8</f>
        <v>0</v>
      </c>
      <c r="AV136" s="22">
        <f>Invoer!E$6</f>
        <v>1</v>
      </c>
      <c r="AW136" s="22">
        <f>Invoer!F$6</f>
        <v>1</v>
      </c>
      <c r="AX136" s="22">
        <f>Invoer!G$6</f>
        <v>1</v>
      </c>
      <c r="AY136" s="22">
        <f>Invoer!H$6</f>
        <v>1</v>
      </c>
      <c r="AZ136" s="22">
        <f>Invoer!I$6</f>
        <v>1</v>
      </c>
      <c r="BA136" s="22">
        <f>Invoer!J$6</f>
        <v>1</v>
      </c>
      <c r="BB136" s="22">
        <f>Invoer!K$6</f>
        <v>1</v>
      </c>
      <c r="BC136" s="22">
        <f>Invoer!L$6</f>
        <v>1</v>
      </c>
      <c r="BD136" s="22">
        <f>Invoer!M$6</f>
        <v>1</v>
      </c>
      <c r="BE136" s="22">
        <f>Invoer!N$6</f>
        <v>1</v>
      </c>
      <c r="BF136" s="22">
        <f>Invoer!O$6</f>
        <v>1</v>
      </c>
      <c r="BG136" s="22">
        <f>Invoer!P$6</f>
        <v>1</v>
      </c>
      <c r="BI136" s="8">
        <f>Invoer!B$5</f>
        <v>0.75</v>
      </c>
      <c r="BJ136" s="63">
        <f>G136*$F136*$BI136*Invoer!E$10</f>
        <v>0</v>
      </c>
      <c r="BK136" s="63">
        <f>H136*$F136*$BI136*Invoer!F$10</f>
        <v>0</v>
      </c>
      <c r="BL136" s="63">
        <f>I136*$F136*$BI136*Invoer!G$10</f>
        <v>0</v>
      </c>
      <c r="BM136" s="63">
        <f>J136*$F136*$BI136*Invoer!H$10</f>
        <v>0</v>
      </c>
      <c r="BN136" s="63">
        <f>K136*$F136*$BI136*Invoer!I$10</f>
        <v>0</v>
      </c>
      <c r="BO136" s="63">
        <f>L136*$F136*$BI136*Invoer!J$10</f>
        <v>0</v>
      </c>
      <c r="BP136" s="63">
        <f>M136*$F136*$BI136*Invoer!K$10</f>
        <v>0</v>
      </c>
      <c r="BQ136" s="63">
        <f>N136*$F136*$BI136*Invoer!L$10</f>
        <v>0</v>
      </c>
      <c r="BR136" s="63">
        <f>O136*$F136*$BI136*Invoer!M$10</f>
        <v>0</v>
      </c>
      <c r="BS136" s="63">
        <f>P136*$F136*$BI136*Invoer!N$10</f>
        <v>0</v>
      </c>
      <c r="BT136" s="63">
        <f>Q136*$F136*$BI136*Invoer!O$10</f>
        <v>0</v>
      </c>
      <c r="BU136" s="63">
        <f>R136*$F136*$BI136*Invoer!P$10</f>
        <v>0</v>
      </c>
      <c r="BW136" s="7">
        <f>((BJ136*AV136)*(T136*Invoer!E$7))+BJ136*(100%-AV136)*AI136</f>
        <v>0</v>
      </c>
      <c r="BX136" s="7">
        <f>((BK136*AW136)*(U136*Invoer!F$7))+BK136*(100%-AW136)*AJ136</f>
        <v>0</v>
      </c>
      <c r="BY136" s="7">
        <f>((BL136*AX136)*(V136*Invoer!G$7))+BL136*(100%-AX136)*AK136</f>
        <v>0</v>
      </c>
      <c r="BZ136" s="7">
        <f>((BM136*AY136)*(W136*Invoer!H$7))+BM136*(100%-AY136)*AL136</f>
        <v>0</v>
      </c>
      <c r="CA136" s="7">
        <f>((BN136*AZ136)*(X136*Invoer!I$7))+BN136*(100%-AZ136)*AM136</f>
        <v>0</v>
      </c>
      <c r="CB136" s="7">
        <f>((BO136*BA136)*(Y136*Invoer!J$7))+BO136*(100%-BA136)*AN136</f>
        <v>0</v>
      </c>
      <c r="CC136" s="7">
        <f>((BP136*BB136)*(Z136*Invoer!K$7))+BP136*(100%-BB136)*AO136</f>
        <v>0</v>
      </c>
      <c r="CD136" s="7">
        <f>((BQ136*BC136)*(AA136*Invoer!L$7))+BQ136*(100%-BC136)*AP136</f>
        <v>0</v>
      </c>
      <c r="CE136" s="7">
        <f>((BR136*BD136)*(AB136*Invoer!M$7))+BR136*(100%-BD136)*AQ136</f>
        <v>0</v>
      </c>
      <c r="CF136" s="7">
        <f>((BS136*BE136)*(AC136*Invoer!N$7))+BS136*(100%-BE136)*AR136</f>
        <v>0</v>
      </c>
      <c r="CG136" s="7">
        <f>((BT136*BF136)*(AD136*Invoer!O$7))+BT136*(100%-BF136)*AS136</f>
        <v>0</v>
      </c>
      <c r="CH136" s="7">
        <f>((BU136*BG136)*(AE136*Invoer!P$7))+BU136*(100%-BG136)*AT136</f>
        <v>0</v>
      </c>
      <c r="CI136" s="7"/>
      <c r="CJ136" s="145">
        <f t="shared" si="42"/>
        <v>0</v>
      </c>
      <c r="CK136" s="145">
        <f t="shared" si="43"/>
        <v>0</v>
      </c>
      <c r="CL136" s="145">
        <f t="shared" si="44"/>
        <v>0</v>
      </c>
      <c r="CM136" s="145">
        <f t="shared" si="45"/>
        <v>0</v>
      </c>
      <c r="CN136" s="145">
        <f t="shared" si="46"/>
        <v>0</v>
      </c>
      <c r="CO136" s="145">
        <f t="shared" si="47"/>
        <v>0</v>
      </c>
      <c r="CP136" s="145">
        <f t="shared" si="48"/>
        <v>0</v>
      </c>
      <c r="CQ136" s="145">
        <f t="shared" si="49"/>
        <v>0</v>
      </c>
      <c r="CR136" s="145">
        <f t="shared" si="50"/>
        <v>0</v>
      </c>
      <c r="CS136" s="145">
        <f t="shared" si="51"/>
        <v>0</v>
      </c>
      <c r="CT136" s="145">
        <f t="shared" si="52"/>
        <v>0</v>
      </c>
      <c r="CU136" s="145">
        <f t="shared" si="53"/>
        <v>0</v>
      </c>
    </row>
    <row r="137" spans="1:99">
      <c r="A137" s="255" t="s">
        <v>416</v>
      </c>
      <c r="B137" s="248"/>
      <c r="C137" s="246" t="s">
        <v>507</v>
      </c>
      <c r="D137" s="244" t="s">
        <v>122</v>
      </c>
      <c r="E137" s="148" t="s">
        <v>643</v>
      </c>
      <c r="F137" s="206">
        <v>0</v>
      </c>
      <c r="G137" s="207">
        <v>0</v>
      </c>
      <c r="H137" s="207">
        <v>0</v>
      </c>
      <c r="I137" s="207">
        <v>2</v>
      </c>
      <c r="J137" s="207">
        <v>8</v>
      </c>
      <c r="K137" s="207">
        <v>15</v>
      </c>
      <c r="L137" s="207">
        <v>25</v>
      </c>
      <c r="M137" s="207">
        <v>25</v>
      </c>
      <c r="N137" s="207">
        <v>25</v>
      </c>
      <c r="O137" s="207">
        <v>25</v>
      </c>
      <c r="P137" s="207">
        <v>25</v>
      </c>
      <c r="Q137" s="207">
        <v>25</v>
      </c>
      <c r="R137" s="207">
        <v>25</v>
      </c>
      <c r="S137" s="210"/>
      <c r="T137" s="209">
        <v>3.9923070000000003</v>
      </c>
      <c r="U137" s="136">
        <f t="shared" si="54"/>
        <v>3.9923070000000003</v>
      </c>
      <c r="V137" s="136">
        <f t="shared" si="54"/>
        <v>3.9923070000000003</v>
      </c>
      <c r="W137" s="136">
        <f t="shared" si="54"/>
        <v>3.9923070000000003</v>
      </c>
      <c r="X137" s="136">
        <f t="shared" si="54"/>
        <v>3.9923070000000003</v>
      </c>
      <c r="Y137" s="136">
        <f t="shared" si="54"/>
        <v>3.9923070000000003</v>
      </c>
      <c r="Z137" s="136">
        <f t="shared" si="54"/>
        <v>3.9923070000000003</v>
      </c>
      <c r="AA137" s="136">
        <f t="shared" si="54"/>
        <v>3.9923070000000003</v>
      </c>
      <c r="AB137" s="136">
        <f t="shared" si="54"/>
        <v>3.9923070000000003</v>
      </c>
      <c r="AC137" s="136">
        <f t="shared" si="54"/>
        <v>3.9923070000000003</v>
      </c>
      <c r="AD137" s="136">
        <f t="shared" si="54"/>
        <v>3.9923070000000003</v>
      </c>
      <c r="AE137" s="136">
        <f t="shared" si="54"/>
        <v>3.9923070000000003</v>
      </c>
      <c r="AF137" s="139"/>
      <c r="AG137" s="138">
        <v>4</v>
      </c>
      <c r="AI137" s="23">
        <f>T137*Invoer!E$8</f>
        <v>2.3953842000000001</v>
      </c>
      <c r="AJ137" s="23">
        <f>U137*Invoer!F$8</f>
        <v>2.3953842000000001</v>
      </c>
      <c r="AK137" s="23">
        <f>V137*Invoer!G$8</f>
        <v>2.3953842000000001</v>
      </c>
      <c r="AL137" s="23">
        <f>W137*Invoer!H$8</f>
        <v>2.3953842000000001</v>
      </c>
      <c r="AM137" s="23">
        <f>X137*Invoer!I$8</f>
        <v>2.3953842000000001</v>
      </c>
      <c r="AN137" s="23">
        <f>Y137*Invoer!J$8</f>
        <v>2.3953842000000001</v>
      </c>
      <c r="AO137" s="23">
        <f>Z137*Invoer!K$8</f>
        <v>2.3953842000000001</v>
      </c>
      <c r="AP137" s="23">
        <f>AA137*Invoer!L$8</f>
        <v>2.3953842000000001</v>
      </c>
      <c r="AQ137" s="23">
        <f>AB137*Invoer!M$8</f>
        <v>2.3953842000000001</v>
      </c>
      <c r="AR137" s="23">
        <f>AC137*Invoer!N$8</f>
        <v>2.3953842000000001</v>
      </c>
      <c r="AS137" s="23">
        <f>AD137*Invoer!O$8</f>
        <v>2.3953842000000001</v>
      </c>
      <c r="AT137" s="23">
        <f>AE137*Invoer!P$8</f>
        <v>2.3953842000000001</v>
      </c>
      <c r="AV137" s="22">
        <f>Invoer!E$6</f>
        <v>1</v>
      </c>
      <c r="AW137" s="22">
        <f>Invoer!F$6</f>
        <v>1</v>
      </c>
      <c r="AX137" s="22">
        <f>Invoer!G$6</f>
        <v>1</v>
      </c>
      <c r="AY137" s="22">
        <f>Invoer!H$6</f>
        <v>1</v>
      </c>
      <c r="AZ137" s="22">
        <f>Invoer!I$6</f>
        <v>1</v>
      </c>
      <c r="BA137" s="22">
        <f>Invoer!J$6</f>
        <v>1</v>
      </c>
      <c r="BB137" s="22">
        <f>Invoer!K$6</f>
        <v>1</v>
      </c>
      <c r="BC137" s="22">
        <f>Invoer!L$6</f>
        <v>1</v>
      </c>
      <c r="BD137" s="22">
        <f>Invoer!M$6</f>
        <v>1</v>
      </c>
      <c r="BE137" s="22">
        <f>Invoer!N$6</f>
        <v>1</v>
      </c>
      <c r="BF137" s="22">
        <f>Invoer!O$6</f>
        <v>1</v>
      </c>
      <c r="BG137" s="22">
        <f>Invoer!P$6</f>
        <v>1</v>
      </c>
      <c r="BI137" s="8">
        <f>Invoer!B$5</f>
        <v>0.75</v>
      </c>
      <c r="BJ137" s="63">
        <f>G137*$F137*$BI137*Invoer!E$10</f>
        <v>0</v>
      </c>
      <c r="BK137" s="63">
        <f>H137*$F137*$BI137*Invoer!F$10</f>
        <v>0</v>
      </c>
      <c r="BL137" s="63">
        <f>I137*$F137*$BI137*Invoer!G$10</f>
        <v>0</v>
      </c>
      <c r="BM137" s="63">
        <f>J137*$F137*$BI137*Invoer!H$10</f>
        <v>0</v>
      </c>
      <c r="BN137" s="63">
        <f>K137*$F137*$BI137*Invoer!I$10</f>
        <v>0</v>
      </c>
      <c r="BO137" s="63">
        <f>L137*$F137*$BI137*Invoer!J$10</f>
        <v>0</v>
      </c>
      <c r="BP137" s="63">
        <f>M137*$F137*$BI137*Invoer!K$10</f>
        <v>0</v>
      </c>
      <c r="BQ137" s="63">
        <f>N137*$F137*$BI137*Invoer!L$10</f>
        <v>0</v>
      </c>
      <c r="BR137" s="63">
        <f>O137*$F137*$BI137*Invoer!M$10</f>
        <v>0</v>
      </c>
      <c r="BS137" s="63">
        <f>P137*$F137*$BI137*Invoer!N$10</f>
        <v>0</v>
      </c>
      <c r="BT137" s="63">
        <f>Q137*$F137*$BI137*Invoer!O$10</f>
        <v>0</v>
      </c>
      <c r="BU137" s="63">
        <f>R137*$F137*$BI137*Invoer!P$10</f>
        <v>0</v>
      </c>
      <c r="BW137" s="7">
        <f>((BJ137*AV137)*(T137*Invoer!E$7))+BJ137*(100%-AV137)*AI137</f>
        <v>0</v>
      </c>
      <c r="BX137" s="7">
        <f>((BK137*AW137)*(U137*Invoer!F$7))+BK137*(100%-AW137)*AJ137</f>
        <v>0</v>
      </c>
      <c r="BY137" s="7">
        <f>((BL137*AX137)*(V137*Invoer!G$7))+BL137*(100%-AX137)*AK137</f>
        <v>0</v>
      </c>
      <c r="BZ137" s="7">
        <f>((BM137*AY137)*(W137*Invoer!H$7))+BM137*(100%-AY137)*AL137</f>
        <v>0</v>
      </c>
      <c r="CA137" s="7">
        <f>((BN137*AZ137)*(X137*Invoer!I$7))+BN137*(100%-AZ137)*AM137</f>
        <v>0</v>
      </c>
      <c r="CB137" s="7">
        <f>((BO137*BA137)*(Y137*Invoer!J$7))+BO137*(100%-BA137)*AN137</f>
        <v>0</v>
      </c>
      <c r="CC137" s="7">
        <f>((BP137*BB137)*(Z137*Invoer!K$7))+BP137*(100%-BB137)*AO137</f>
        <v>0</v>
      </c>
      <c r="CD137" s="7">
        <f>((BQ137*BC137)*(AA137*Invoer!L$7))+BQ137*(100%-BC137)*AP137</f>
        <v>0</v>
      </c>
      <c r="CE137" s="7">
        <f>((BR137*BD137)*(AB137*Invoer!M$7))+BR137*(100%-BD137)*AQ137</f>
        <v>0</v>
      </c>
      <c r="CF137" s="7">
        <f>((BS137*BE137)*(AC137*Invoer!N$7))+BS137*(100%-BE137)*AR137</f>
        <v>0</v>
      </c>
      <c r="CG137" s="7">
        <f>((BT137*BF137)*(AD137*Invoer!O$7))+BT137*(100%-BF137)*AS137</f>
        <v>0</v>
      </c>
      <c r="CH137" s="7">
        <f>((BU137*BG137)*(AE137*Invoer!P$7))+BU137*(100%-BG137)*AT137</f>
        <v>0</v>
      </c>
      <c r="CI137" s="7"/>
      <c r="CJ137" s="145">
        <f t="shared" si="42"/>
        <v>0</v>
      </c>
      <c r="CK137" s="145">
        <f t="shared" si="43"/>
        <v>0</v>
      </c>
      <c r="CL137" s="145">
        <f t="shared" si="44"/>
        <v>0</v>
      </c>
      <c r="CM137" s="145">
        <f t="shared" si="45"/>
        <v>0</v>
      </c>
      <c r="CN137" s="145">
        <f t="shared" si="46"/>
        <v>0</v>
      </c>
      <c r="CO137" s="145">
        <f t="shared" si="47"/>
        <v>0</v>
      </c>
      <c r="CP137" s="145">
        <f t="shared" si="48"/>
        <v>0</v>
      </c>
      <c r="CQ137" s="145">
        <f t="shared" si="49"/>
        <v>0</v>
      </c>
      <c r="CR137" s="145">
        <f t="shared" si="50"/>
        <v>0</v>
      </c>
      <c r="CS137" s="145">
        <f t="shared" si="51"/>
        <v>0</v>
      </c>
      <c r="CT137" s="145">
        <f t="shared" si="52"/>
        <v>0</v>
      </c>
      <c r="CU137" s="145">
        <f t="shared" si="53"/>
        <v>0</v>
      </c>
    </row>
    <row r="138" spans="1:99">
      <c r="A138" s="255" t="s">
        <v>508</v>
      </c>
      <c r="B138" s="248"/>
      <c r="C138" s="246" t="s">
        <v>509</v>
      </c>
      <c r="D138" s="244" t="s">
        <v>122</v>
      </c>
      <c r="E138" s="148" t="s">
        <v>643</v>
      </c>
      <c r="F138" s="206">
        <v>0</v>
      </c>
      <c r="G138" s="207">
        <v>0</v>
      </c>
      <c r="H138" s="207">
        <v>0</v>
      </c>
      <c r="I138" s="207">
        <v>2</v>
      </c>
      <c r="J138" s="207">
        <v>8</v>
      </c>
      <c r="K138" s="207">
        <v>12</v>
      </c>
      <c r="L138" s="207">
        <v>17.5</v>
      </c>
      <c r="M138" s="207">
        <v>17.5</v>
      </c>
      <c r="N138" s="207">
        <v>17.5</v>
      </c>
      <c r="O138" s="207">
        <v>17.5</v>
      </c>
      <c r="P138" s="207">
        <v>17.5</v>
      </c>
      <c r="Q138" s="207">
        <v>17.5</v>
      </c>
      <c r="R138" s="207">
        <v>17.5</v>
      </c>
      <c r="S138" s="210"/>
      <c r="T138" s="209">
        <v>0</v>
      </c>
      <c r="U138" s="136">
        <f t="shared" si="54"/>
        <v>0</v>
      </c>
      <c r="V138" s="136">
        <f t="shared" si="54"/>
        <v>0</v>
      </c>
      <c r="W138" s="136">
        <f t="shared" si="54"/>
        <v>0</v>
      </c>
      <c r="X138" s="136">
        <f t="shared" si="54"/>
        <v>0</v>
      </c>
      <c r="Y138" s="136">
        <f t="shared" si="54"/>
        <v>0</v>
      </c>
      <c r="Z138" s="136">
        <f t="shared" si="54"/>
        <v>0</v>
      </c>
      <c r="AA138" s="136">
        <f t="shared" si="54"/>
        <v>0</v>
      </c>
      <c r="AB138" s="136">
        <f t="shared" si="54"/>
        <v>0</v>
      </c>
      <c r="AC138" s="136">
        <f t="shared" si="54"/>
        <v>0</v>
      </c>
      <c r="AD138" s="136">
        <f t="shared" si="54"/>
        <v>0</v>
      </c>
      <c r="AE138" s="136">
        <f t="shared" si="54"/>
        <v>0</v>
      </c>
      <c r="AF138" s="139"/>
      <c r="AG138" s="138">
        <v>4</v>
      </c>
      <c r="AI138" s="23"/>
      <c r="AJ138" s="23"/>
      <c r="AK138" s="23"/>
      <c r="AL138" s="23"/>
      <c r="AM138" s="23"/>
      <c r="AN138" s="23"/>
      <c r="AO138" s="23"/>
      <c r="AP138" s="23"/>
      <c r="AQ138" s="23"/>
      <c r="AR138" s="23"/>
      <c r="AS138" s="23"/>
      <c r="AT138" s="23"/>
      <c r="AV138" s="22"/>
      <c r="AW138" s="22"/>
      <c r="AX138" s="22"/>
      <c r="AY138" s="22"/>
      <c r="AZ138" s="22"/>
      <c r="BA138" s="22"/>
      <c r="BB138" s="22"/>
      <c r="BC138" s="22"/>
      <c r="BD138" s="22"/>
      <c r="BE138" s="22"/>
      <c r="BF138" s="22"/>
      <c r="BG138" s="22"/>
      <c r="BI138" s="8"/>
      <c r="BJ138" s="63"/>
      <c r="BK138" s="63"/>
      <c r="BL138" s="63"/>
      <c r="BM138" s="63"/>
      <c r="BN138" s="63"/>
      <c r="BO138" s="63"/>
      <c r="BP138" s="63"/>
      <c r="BQ138" s="63"/>
      <c r="BR138" s="63"/>
      <c r="BS138" s="63"/>
      <c r="BT138" s="63"/>
      <c r="BU138" s="63"/>
      <c r="BW138" s="7"/>
      <c r="BX138" s="7"/>
      <c r="BY138" s="7"/>
      <c r="BZ138" s="7"/>
      <c r="CA138" s="7"/>
      <c r="CB138" s="7"/>
      <c r="CC138" s="7"/>
      <c r="CD138" s="7"/>
      <c r="CE138" s="7"/>
      <c r="CF138" s="7"/>
      <c r="CG138" s="7"/>
      <c r="CH138" s="7"/>
      <c r="CI138" s="7"/>
      <c r="CJ138" s="145">
        <f t="shared" si="42"/>
        <v>0</v>
      </c>
      <c r="CK138" s="145">
        <f t="shared" si="43"/>
        <v>0</v>
      </c>
      <c r="CL138" s="145">
        <f t="shared" si="44"/>
        <v>0</v>
      </c>
      <c r="CM138" s="145">
        <f t="shared" si="45"/>
        <v>0</v>
      </c>
      <c r="CN138" s="145">
        <f t="shared" si="46"/>
        <v>0</v>
      </c>
      <c r="CO138" s="145">
        <f t="shared" si="47"/>
        <v>0</v>
      </c>
      <c r="CP138" s="145">
        <f t="shared" si="48"/>
        <v>0</v>
      </c>
      <c r="CQ138" s="145">
        <f t="shared" si="49"/>
        <v>0</v>
      </c>
      <c r="CR138" s="145">
        <f t="shared" si="50"/>
        <v>0</v>
      </c>
      <c r="CS138" s="145">
        <f t="shared" si="51"/>
        <v>0</v>
      </c>
      <c r="CT138" s="145">
        <f t="shared" si="52"/>
        <v>0</v>
      </c>
      <c r="CU138" s="145">
        <f t="shared" si="53"/>
        <v>0</v>
      </c>
    </row>
    <row r="139" spans="1:99">
      <c r="A139" s="255" t="s">
        <v>411</v>
      </c>
      <c r="B139" s="248"/>
      <c r="C139" s="246" t="s">
        <v>507</v>
      </c>
      <c r="D139" s="244" t="s">
        <v>122</v>
      </c>
      <c r="E139" s="148" t="s">
        <v>643</v>
      </c>
      <c r="F139" s="206">
        <v>0</v>
      </c>
      <c r="G139" s="207">
        <v>0</v>
      </c>
      <c r="H139" s="207">
        <v>5</v>
      </c>
      <c r="I139" s="207">
        <v>10.629921259842519</v>
      </c>
      <c r="J139" s="207">
        <v>21.54828411811652</v>
      </c>
      <c r="K139" s="207">
        <v>40.068264450545371</v>
      </c>
      <c r="L139" s="207">
        <v>65.338520082520134</v>
      </c>
      <c r="M139" s="207">
        <v>91.230201251289785</v>
      </c>
      <c r="N139" s="207">
        <v>111.02905869486933</v>
      </c>
      <c r="O139" s="207">
        <v>123.04561883420664</v>
      </c>
      <c r="P139" s="207">
        <v>129.34511859175728</v>
      </c>
      <c r="Q139" s="207">
        <v>134.06489956236629</v>
      </c>
      <c r="R139" s="207">
        <v>134.98251159994848</v>
      </c>
      <c r="S139" s="210"/>
      <c r="T139" s="209">
        <v>6.98</v>
      </c>
      <c r="U139" s="136">
        <f t="shared" si="54"/>
        <v>6.98</v>
      </c>
      <c r="V139" s="136">
        <f t="shared" si="54"/>
        <v>6.98</v>
      </c>
      <c r="W139" s="136">
        <f t="shared" si="54"/>
        <v>6.98</v>
      </c>
      <c r="X139" s="136">
        <f t="shared" si="54"/>
        <v>6.98</v>
      </c>
      <c r="Y139" s="136">
        <f t="shared" si="54"/>
        <v>6.98</v>
      </c>
      <c r="Z139" s="136">
        <f t="shared" si="54"/>
        <v>6.98</v>
      </c>
      <c r="AA139" s="136">
        <f t="shared" si="54"/>
        <v>6.98</v>
      </c>
      <c r="AB139" s="136">
        <f t="shared" si="54"/>
        <v>6.98</v>
      </c>
      <c r="AC139" s="136">
        <f t="shared" si="54"/>
        <v>6.98</v>
      </c>
      <c r="AD139" s="136">
        <f t="shared" si="54"/>
        <v>6.98</v>
      </c>
      <c r="AE139" s="136">
        <f t="shared" si="54"/>
        <v>6.98</v>
      </c>
      <c r="AF139" s="139"/>
      <c r="AG139" s="138">
        <v>4</v>
      </c>
      <c r="AI139" s="23">
        <f>T139*Invoer!E$8</f>
        <v>4.1879999999999997</v>
      </c>
      <c r="AJ139" s="23">
        <f>U139*Invoer!F$8</f>
        <v>4.1879999999999997</v>
      </c>
      <c r="AK139" s="23">
        <f>V139*Invoer!G$8</f>
        <v>4.1879999999999997</v>
      </c>
      <c r="AL139" s="23">
        <f>W139*Invoer!H$8</f>
        <v>4.1879999999999997</v>
      </c>
      <c r="AM139" s="23">
        <f>X139*Invoer!I$8</f>
        <v>4.1879999999999997</v>
      </c>
      <c r="AN139" s="23">
        <f>Y139*Invoer!J$8</f>
        <v>4.1879999999999997</v>
      </c>
      <c r="AO139" s="23">
        <f>Z139*Invoer!K$8</f>
        <v>4.1879999999999997</v>
      </c>
      <c r="AP139" s="23">
        <f>AA139*Invoer!L$8</f>
        <v>4.1879999999999997</v>
      </c>
      <c r="AQ139" s="23">
        <f>AB139*Invoer!M$8</f>
        <v>4.1879999999999997</v>
      </c>
      <c r="AR139" s="23">
        <f>AC139*Invoer!N$8</f>
        <v>4.1879999999999997</v>
      </c>
      <c r="AS139" s="23">
        <f>AD139*Invoer!O$8</f>
        <v>4.1879999999999997</v>
      </c>
      <c r="AT139" s="23">
        <f>AE139*Invoer!P$8</f>
        <v>4.1879999999999997</v>
      </c>
      <c r="AV139" s="22">
        <f>Invoer!E$6</f>
        <v>1</v>
      </c>
      <c r="AW139" s="22">
        <f>Invoer!F$6</f>
        <v>1</v>
      </c>
      <c r="AX139" s="22">
        <f>Invoer!G$6</f>
        <v>1</v>
      </c>
      <c r="AY139" s="22">
        <f>Invoer!H$6</f>
        <v>1</v>
      </c>
      <c r="AZ139" s="22">
        <f>Invoer!I$6</f>
        <v>1</v>
      </c>
      <c r="BA139" s="22">
        <f>Invoer!J$6</f>
        <v>1</v>
      </c>
      <c r="BB139" s="22">
        <f>Invoer!K$6</f>
        <v>1</v>
      </c>
      <c r="BC139" s="22">
        <f>Invoer!L$6</f>
        <v>1</v>
      </c>
      <c r="BD139" s="22">
        <f>Invoer!M$6</f>
        <v>1</v>
      </c>
      <c r="BE139" s="22">
        <f>Invoer!N$6</f>
        <v>1</v>
      </c>
      <c r="BF139" s="22">
        <f>Invoer!O$6</f>
        <v>1</v>
      </c>
      <c r="BG139" s="22">
        <f>Invoer!P$6</f>
        <v>1</v>
      </c>
      <c r="BI139" s="8">
        <f>Invoer!B$5</f>
        <v>0.75</v>
      </c>
      <c r="BJ139" s="63">
        <f>G139*$F139*$BI139*Invoer!E$10</f>
        <v>0</v>
      </c>
      <c r="BK139" s="63">
        <f>H139*$F139*$BI139*Invoer!F$10</f>
        <v>0</v>
      </c>
      <c r="BL139" s="63">
        <f>I139*$F139*$BI139*Invoer!G$10</f>
        <v>0</v>
      </c>
      <c r="BM139" s="63">
        <f>J139*$F139*$BI139*Invoer!H$10</f>
        <v>0</v>
      </c>
      <c r="BN139" s="63">
        <f>K139*$F139*$BI139*Invoer!I$10</f>
        <v>0</v>
      </c>
      <c r="BO139" s="63">
        <f>L139*$F139*$BI139*Invoer!J$10</f>
        <v>0</v>
      </c>
      <c r="BP139" s="63">
        <f>M139*$F139*$BI139*Invoer!K$10</f>
        <v>0</v>
      </c>
      <c r="BQ139" s="63">
        <f>N139*$F139*$BI139*Invoer!L$10</f>
        <v>0</v>
      </c>
      <c r="BR139" s="63">
        <f>O139*$F139*$BI139*Invoer!M$10</f>
        <v>0</v>
      </c>
      <c r="BS139" s="63">
        <f>P139*$F139*$BI139*Invoer!N$10</f>
        <v>0</v>
      </c>
      <c r="BT139" s="63">
        <f>Q139*$F139*$BI139*Invoer!O$10</f>
        <v>0</v>
      </c>
      <c r="BU139" s="63">
        <f>R139*$F139*$BI139*Invoer!P$10</f>
        <v>0</v>
      </c>
      <c r="BW139" s="7">
        <f>((BJ139*AV139)*(T139*Invoer!E$7))+BJ139*(100%-AV139)*AI139</f>
        <v>0</v>
      </c>
      <c r="BX139" s="7">
        <f>((BK139*AW139)*(U139*Invoer!F$7))+BK139*(100%-AW139)*AJ139</f>
        <v>0</v>
      </c>
      <c r="BY139" s="7">
        <f>((BL139*AX139)*(V139*Invoer!G$7))+BL139*(100%-AX139)*AK139</f>
        <v>0</v>
      </c>
      <c r="BZ139" s="7">
        <f>((BM139*AY139)*(W139*Invoer!H$7))+BM139*(100%-AY139)*AL139</f>
        <v>0</v>
      </c>
      <c r="CA139" s="7">
        <f>((BN139*AZ139)*(X139*Invoer!I$7))+BN139*(100%-AZ139)*AM139</f>
        <v>0</v>
      </c>
      <c r="CB139" s="7">
        <f>((BO139*BA139)*(Y139*Invoer!J$7))+BO139*(100%-BA139)*AN139</f>
        <v>0</v>
      </c>
      <c r="CC139" s="7">
        <f>((BP139*BB139)*(Z139*Invoer!K$7))+BP139*(100%-BB139)*AO139</f>
        <v>0</v>
      </c>
      <c r="CD139" s="7">
        <f>((BQ139*BC139)*(AA139*Invoer!L$7))+BQ139*(100%-BC139)*AP139</f>
        <v>0</v>
      </c>
      <c r="CE139" s="7">
        <f>((BR139*BD139)*(AB139*Invoer!M$7))+BR139*(100%-BD139)*AQ139</f>
        <v>0</v>
      </c>
      <c r="CF139" s="7">
        <f>((BS139*BE139)*(AC139*Invoer!N$7))+BS139*(100%-BE139)*AR139</f>
        <v>0</v>
      </c>
      <c r="CG139" s="7">
        <f>((BT139*BF139)*(AD139*Invoer!O$7))+BT139*(100%-BF139)*AS139</f>
        <v>0</v>
      </c>
      <c r="CH139" s="7">
        <f>((BU139*BG139)*(AE139*Invoer!P$7))+BU139*(100%-BG139)*AT139</f>
        <v>0</v>
      </c>
      <c r="CI139" s="7"/>
      <c r="CJ139" s="145">
        <f t="shared" si="42"/>
        <v>0</v>
      </c>
      <c r="CK139" s="145">
        <f t="shared" si="43"/>
        <v>0</v>
      </c>
      <c r="CL139" s="145">
        <f t="shared" si="44"/>
        <v>0</v>
      </c>
      <c r="CM139" s="145">
        <f t="shared" si="45"/>
        <v>0</v>
      </c>
      <c r="CN139" s="145">
        <f t="shared" si="46"/>
        <v>0</v>
      </c>
      <c r="CO139" s="145">
        <f t="shared" si="47"/>
        <v>0</v>
      </c>
      <c r="CP139" s="145">
        <f t="shared" si="48"/>
        <v>0</v>
      </c>
      <c r="CQ139" s="145">
        <f t="shared" si="49"/>
        <v>0</v>
      </c>
      <c r="CR139" s="145">
        <f t="shared" si="50"/>
        <v>0</v>
      </c>
      <c r="CS139" s="145">
        <f t="shared" si="51"/>
        <v>0</v>
      </c>
      <c r="CT139" s="145">
        <f t="shared" si="52"/>
        <v>0</v>
      </c>
      <c r="CU139" s="145">
        <f t="shared" si="53"/>
        <v>0</v>
      </c>
    </row>
    <row r="140" spans="1:99">
      <c r="A140" s="241" t="s">
        <v>250</v>
      </c>
      <c r="B140" s="242" t="s">
        <v>251</v>
      </c>
      <c r="C140" s="243" t="s">
        <v>252</v>
      </c>
      <c r="D140" s="244" t="s">
        <v>253</v>
      </c>
      <c r="E140" s="148" t="s">
        <v>643</v>
      </c>
      <c r="F140" s="206">
        <v>0</v>
      </c>
      <c r="G140" s="207">
        <v>0</v>
      </c>
      <c r="H140" s="207">
        <v>0</v>
      </c>
      <c r="I140" s="207">
        <v>0</v>
      </c>
      <c r="J140" s="207">
        <v>0</v>
      </c>
      <c r="K140" s="207">
        <v>0</v>
      </c>
      <c r="L140" s="207">
        <v>0</v>
      </c>
      <c r="M140" s="207">
        <v>0</v>
      </c>
      <c r="N140" s="207">
        <v>0</v>
      </c>
      <c r="O140" s="207">
        <v>0</v>
      </c>
      <c r="P140" s="207">
        <v>0</v>
      </c>
      <c r="Q140" s="207">
        <v>0</v>
      </c>
      <c r="R140" s="207">
        <v>0</v>
      </c>
      <c r="S140" s="210"/>
      <c r="T140" s="209">
        <v>0</v>
      </c>
      <c r="U140" s="136">
        <f t="shared" si="54"/>
        <v>0</v>
      </c>
      <c r="V140" s="136">
        <f t="shared" si="54"/>
        <v>0</v>
      </c>
      <c r="W140" s="136">
        <f t="shared" si="54"/>
        <v>0</v>
      </c>
      <c r="X140" s="136">
        <f t="shared" si="54"/>
        <v>0</v>
      </c>
      <c r="Y140" s="136">
        <f t="shared" si="54"/>
        <v>0</v>
      </c>
      <c r="Z140" s="136">
        <f t="shared" si="54"/>
        <v>0</v>
      </c>
      <c r="AA140" s="136">
        <f t="shared" si="54"/>
        <v>0</v>
      </c>
      <c r="AB140" s="136">
        <f t="shared" si="54"/>
        <v>0</v>
      </c>
      <c r="AC140" s="136">
        <f t="shared" si="54"/>
        <v>0</v>
      </c>
      <c r="AD140" s="136">
        <f t="shared" si="54"/>
        <v>0</v>
      </c>
      <c r="AE140" s="136">
        <f t="shared" si="54"/>
        <v>0</v>
      </c>
      <c r="AF140" s="139"/>
      <c r="AG140" s="138">
        <v>4</v>
      </c>
      <c r="AI140" s="23">
        <f>T140*Invoer!E$8</f>
        <v>0</v>
      </c>
      <c r="AJ140" s="23">
        <f>U140*Invoer!F$8</f>
        <v>0</v>
      </c>
      <c r="AK140" s="23">
        <f>V140*Invoer!G$8</f>
        <v>0</v>
      </c>
      <c r="AL140" s="23">
        <f>W140*Invoer!H$8</f>
        <v>0</v>
      </c>
      <c r="AM140" s="23">
        <f>X140*Invoer!I$8</f>
        <v>0</v>
      </c>
      <c r="AN140" s="23">
        <f>Y140*Invoer!J$8</f>
        <v>0</v>
      </c>
      <c r="AO140" s="23">
        <f>Z140*Invoer!K$8</f>
        <v>0</v>
      </c>
      <c r="AP140" s="23">
        <f>AA140*Invoer!L$8</f>
        <v>0</v>
      </c>
      <c r="AQ140" s="23">
        <f>AB140*Invoer!M$8</f>
        <v>0</v>
      </c>
      <c r="AR140" s="23">
        <f>AC140*Invoer!N$8</f>
        <v>0</v>
      </c>
      <c r="AS140" s="23">
        <f>AD140*Invoer!O$8</f>
        <v>0</v>
      </c>
      <c r="AT140" s="23">
        <f>AE140*Invoer!P$8</f>
        <v>0</v>
      </c>
      <c r="AV140" s="22">
        <f>Invoer!E$6</f>
        <v>1</v>
      </c>
      <c r="AW140" s="22">
        <f>Invoer!F$6</f>
        <v>1</v>
      </c>
      <c r="AX140" s="22">
        <f>Invoer!G$6</f>
        <v>1</v>
      </c>
      <c r="AY140" s="22">
        <f>Invoer!H$6</f>
        <v>1</v>
      </c>
      <c r="AZ140" s="22">
        <f>Invoer!I$6</f>
        <v>1</v>
      </c>
      <c r="BA140" s="22">
        <f>Invoer!J$6</f>
        <v>1</v>
      </c>
      <c r="BB140" s="22">
        <f>Invoer!K$6</f>
        <v>1</v>
      </c>
      <c r="BC140" s="22">
        <f>Invoer!L$6</f>
        <v>1</v>
      </c>
      <c r="BD140" s="22">
        <f>Invoer!M$6</f>
        <v>1</v>
      </c>
      <c r="BE140" s="22">
        <f>Invoer!N$6</f>
        <v>1</v>
      </c>
      <c r="BF140" s="22">
        <f>Invoer!O$6</f>
        <v>1</v>
      </c>
      <c r="BG140" s="22">
        <f>Invoer!P$6</f>
        <v>1</v>
      </c>
      <c r="BI140" s="8">
        <f>Invoer!B$5</f>
        <v>0.75</v>
      </c>
      <c r="BJ140" s="63">
        <f>G140*$F140*$BI140*Invoer!E$10</f>
        <v>0</v>
      </c>
      <c r="BK140" s="63">
        <f>H140*$F140*$BI140*Invoer!F$10</f>
        <v>0</v>
      </c>
      <c r="BL140" s="63">
        <f>I140*$F140*$BI140*Invoer!G$10</f>
        <v>0</v>
      </c>
      <c r="BM140" s="63">
        <f>J140*$F140*$BI140*Invoer!H$10</f>
        <v>0</v>
      </c>
      <c r="BN140" s="63">
        <f>K140*$F140*$BI140*Invoer!I$10</f>
        <v>0</v>
      </c>
      <c r="BO140" s="63">
        <f>L140*$F140*$BI140*Invoer!J$10</f>
        <v>0</v>
      </c>
      <c r="BP140" s="63">
        <f>M140*$F140*$BI140*Invoer!K$10</f>
        <v>0</v>
      </c>
      <c r="BQ140" s="63">
        <f>N140*$F140*$BI140*Invoer!L$10</f>
        <v>0</v>
      </c>
      <c r="BR140" s="63">
        <f>O140*$F140*$BI140*Invoer!M$10</f>
        <v>0</v>
      </c>
      <c r="BS140" s="63">
        <f>P140*$F140*$BI140*Invoer!N$10</f>
        <v>0</v>
      </c>
      <c r="BT140" s="63">
        <f>Q140*$F140*$BI140*Invoer!O$10</f>
        <v>0</v>
      </c>
      <c r="BU140" s="63">
        <f>R140*$F140*$BI140*Invoer!P$10</f>
        <v>0</v>
      </c>
      <c r="BW140" s="7">
        <f>((BJ140*AV140)*(T140*Invoer!E$7))+BJ140*(100%-AV140)*AI140</f>
        <v>0</v>
      </c>
      <c r="BX140" s="7">
        <f>((BK140*AW140)*(U140*Invoer!F$7))+BK140*(100%-AW140)*AJ140</f>
        <v>0</v>
      </c>
      <c r="BY140" s="7">
        <f>((BL140*AX140)*(V140*Invoer!G$7))+BL140*(100%-AX140)*AK140</f>
        <v>0</v>
      </c>
      <c r="BZ140" s="7">
        <f>((BM140*AY140)*(W140*Invoer!H$7))+BM140*(100%-AY140)*AL140</f>
        <v>0</v>
      </c>
      <c r="CA140" s="7">
        <f>((BN140*AZ140)*(X140*Invoer!I$7))+BN140*(100%-AZ140)*AM140</f>
        <v>0</v>
      </c>
      <c r="CB140" s="7">
        <f>((BO140*BA140)*(Y140*Invoer!J$7))+BO140*(100%-BA140)*AN140</f>
        <v>0</v>
      </c>
      <c r="CC140" s="7">
        <f>((BP140*BB140)*(Z140*Invoer!K$7))+BP140*(100%-BB140)*AO140</f>
        <v>0</v>
      </c>
      <c r="CD140" s="7">
        <f>((BQ140*BC140)*(AA140*Invoer!L$7))+BQ140*(100%-BC140)*AP140</f>
        <v>0</v>
      </c>
      <c r="CE140" s="7">
        <f>((BR140*BD140)*(AB140*Invoer!M$7))+BR140*(100%-BD140)*AQ140</f>
        <v>0</v>
      </c>
      <c r="CF140" s="7">
        <f>((BS140*BE140)*(AC140*Invoer!N$7))+BS140*(100%-BE140)*AR140</f>
        <v>0</v>
      </c>
      <c r="CG140" s="7">
        <f>((BT140*BF140)*(AD140*Invoer!O$7))+BT140*(100%-BF140)*AS140</f>
        <v>0</v>
      </c>
      <c r="CH140" s="7">
        <f>((BU140*BG140)*(AE140*Invoer!P$7))+BU140*(100%-BG140)*AT140</f>
        <v>0</v>
      </c>
      <c r="CI140" s="7"/>
      <c r="CJ140" s="145">
        <f t="shared" si="42"/>
        <v>0</v>
      </c>
      <c r="CK140" s="145">
        <f t="shared" si="43"/>
        <v>0</v>
      </c>
      <c r="CL140" s="145">
        <f t="shared" si="44"/>
        <v>0</v>
      </c>
      <c r="CM140" s="145">
        <f t="shared" si="45"/>
        <v>0</v>
      </c>
      <c r="CN140" s="145">
        <f t="shared" si="46"/>
        <v>0</v>
      </c>
      <c r="CO140" s="145">
        <f t="shared" si="47"/>
        <v>0</v>
      </c>
      <c r="CP140" s="145">
        <f t="shared" si="48"/>
        <v>0</v>
      </c>
      <c r="CQ140" s="145">
        <f t="shared" si="49"/>
        <v>0</v>
      </c>
      <c r="CR140" s="145">
        <f t="shared" si="50"/>
        <v>0</v>
      </c>
      <c r="CS140" s="145">
        <f t="shared" si="51"/>
        <v>0</v>
      </c>
      <c r="CT140" s="145">
        <f t="shared" si="52"/>
        <v>0</v>
      </c>
      <c r="CU140" s="145">
        <f t="shared" si="53"/>
        <v>0</v>
      </c>
    </row>
    <row r="141" spans="1:99">
      <c r="A141" s="241" t="s">
        <v>254</v>
      </c>
      <c r="B141" s="242"/>
      <c r="C141" s="246" t="s">
        <v>255</v>
      </c>
      <c r="D141" s="244" t="s">
        <v>256</v>
      </c>
      <c r="E141" s="148" t="s">
        <v>643</v>
      </c>
      <c r="F141" s="206">
        <v>0</v>
      </c>
      <c r="G141" s="207">
        <v>0</v>
      </c>
      <c r="H141" s="207">
        <v>1</v>
      </c>
      <c r="I141" s="207">
        <v>2.4</v>
      </c>
      <c r="J141" s="207">
        <v>4.1379310344827589</v>
      </c>
      <c r="K141" s="207">
        <v>5.286343612334802</v>
      </c>
      <c r="L141" s="207">
        <v>5.7664584334454592</v>
      </c>
      <c r="M141" s="207">
        <v>5.9279751025045702</v>
      </c>
      <c r="N141" s="207">
        <v>5.9782094266398973</v>
      </c>
      <c r="O141" s="207">
        <v>5.9934461666168044</v>
      </c>
      <c r="P141" s="207">
        <v>5.9980323454890625</v>
      </c>
      <c r="Q141" s="207">
        <v>5.9998317113110531</v>
      </c>
      <c r="R141" s="207">
        <v>5.9999995910275281</v>
      </c>
      <c r="S141" s="210"/>
      <c r="T141" s="209">
        <v>6.8248950000000006</v>
      </c>
      <c r="U141" s="136">
        <f t="shared" si="54"/>
        <v>6.8248950000000006</v>
      </c>
      <c r="V141" s="136">
        <f t="shared" si="54"/>
        <v>6.8248950000000006</v>
      </c>
      <c r="W141" s="136">
        <f t="shared" si="54"/>
        <v>6.8248950000000006</v>
      </c>
      <c r="X141" s="136">
        <f t="shared" si="54"/>
        <v>6.8248950000000006</v>
      </c>
      <c r="Y141" s="136">
        <f t="shared" si="54"/>
        <v>6.8248950000000006</v>
      </c>
      <c r="Z141" s="136">
        <f t="shared" si="54"/>
        <v>6.8248950000000006</v>
      </c>
      <c r="AA141" s="136">
        <f t="shared" si="54"/>
        <v>6.8248950000000006</v>
      </c>
      <c r="AB141" s="136">
        <f t="shared" si="54"/>
        <v>6.8248950000000006</v>
      </c>
      <c r="AC141" s="136">
        <f t="shared" si="54"/>
        <v>6.8248950000000006</v>
      </c>
      <c r="AD141" s="136">
        <f t="shared" si="54"/>
        <v>6.8248950000000006</v>
      </c>
      <c r="AE141" s="136">
        <f t="shared" si="54"/>
        <v>6.8248950000000006</v>
      </c>
      <c r="AF141" s="139"/>
      <c r="AG141" s="138">
        <v>4</v>
      </c>
      <c r="AI141" s="23">
        <f>T141*Invoer!E$8</f>
        <v>4.0949369999999998</v>
      </c>
      <c r="AJ141" s="23">
        <f>U141*Invoer!F$8</f>
        <v>4.0949369999999998</v>
      </c>
      <c r="AK141" s="23">
        <f>V141*Invoer!G$8</f>
        <v>4.0949369999999998</v>
      </c>
      <c r="AL141" s="23">
        <f>W141*Invoer!H$8</f>
        <v>4.0949369999999998</v>
      </c>
      <c r="AM141" s="23">
        <f>X141*Invoer!I$8</f>
        <v>4.0949369999999998</v>
      </c>
      <c r="AN141" s="23">
        <f>Y141*Invoer!J$8</f>
        <v>4.0949369999999998</v>
      </c>
      <c r="AO141" s="23">
        <f>Z141*Invoer!K$8</f>
        <v>4.0949369999999998</v>
      </c>
      <c r="AP141" s="23">
        <f>AA141*Invoer!L$8</f>
        <v>4.0949369999999998</v>
      </c>
      <c r="AQ141" s="23">
        <f>AB141*Invoer!M$8</f>
        <v>4.0949369999999998</v>
      </c>
      <c r="AR141" s="23">
        <f>AC141*Invoer!N$8</f>
        <v>4.0949369999999998</v>
      </c>
      <c r="AS141" s="23">
        <f>AD141*Invoer!O$8</f>
        <v>4.0949369999999998</v>
      </c>
      <c r="AT141" s="23">
        <f>AE141*Invoer!P$8</f>
        <v>4.0949369999999998</v>
      </c>
      <c r="AV141" s="22">
        <f>Invoer!E$6</f>
        <v>1</v>
      </c>
      <c r="AW141" s="22">
        <f>Invoer!F$6</f>
        <v>1</v>
      </c>
      <c r="AX141" s="22">
        <f>Invoer!G$6</f>
        <v>1</v>
      </c>
      <c r="AY141" s="22">
        <f>Invoer!H$6</f>
        <v>1</v>
      </c>
      <c r="AZ141" s="22">
        <f>Invoer!I$6</f>
        <v>1</v>
      </c>
      <c r="BA141" s="22">
        <f>Invoer!J$6</f>
        <v>1</v>
      </c>
      <c r="BB141" s="22">
        <f>Invoer!K$6</f>
        <v>1</v>
      </c>
      <c r="BC141" s="22">
        <f>Invoer!L$6</f>
        <v>1</v>
      </c>
      <c r="BD141" s="22">
        <f>Invoer!M$6</f>
        <v>1</v>
      </c>
      <c r="BE141" s="22">
        <f>Invoer!N$6</f>
        <v>1</v>
      </c>
      <c r="BF141" s="22">
        <f>Invoer!O$6</f>
        <v>1</v>
      </c>
      <c r="BG141" s="22">
        <f>Invoer!P$6</f>
        <v>1</v>
      </c>
      <c r="BI141" s="8">
        <f>Invoer!B$5</f>
        <v>0.75</v>
      </c>
      <c r="BJ141" s="63">
        <f>G141*$F141*$BI141*Invoer!E$10</f>
        <v>0</v>
      </c>
      <c r="BK141" s="63">
        <f>H141*$F141*$BI141*Invoer!F$10</f>
        <v>0</v>
      </c>
      <c r="BL141" s="63">
        <f>I141*$F141*$BI141*Invoer!G$10</f>
        <v>0</v>
      </c>
      <c r="BM141" s="63">
        <f>J141*$F141*$BI141*Invoer!H$10</f>
        <v>0</v>
      </c>
      <c r="BN141" s="63">
        <f>K141*$F141*$BI141*Invoer!I$10</f>
        <v>0</v>
      </c>
      <c r="BO141" s="63">
        <f>L141*$F141*$BI141*Invoer!J$10</f>
        <v>0</v>
      </c>
      <c r="BP141" s="63">
        <f>M141*$F141*$BI141*Invoer!K$10</f>
        <v>0</v>
      </c>
      <c r="BQ141" s="63">
        <f>N141*$F141*$BI141*Invoer!L$10</f>
        <v>0</v>
      </c>
      <c r="BR141" s="63">
        <f>O141*$F141*$BI141*Invoer!M$10</f>
        <v>0</v>
      </c>
      <c r="BS141" s="63">
        <f>P141*$F141*$BI141*Invoer!N$10</f>
        <v>0</v>
      </c>
      <c r="BT141" s="63">
        <f>Q141*$F141*$BI141*Invoer!O$10</f>
        <v>0</v>
      </c>
      <c r="BU141" s="63">
        <f>R141*$F141*$BI141*Invoer!P$10</f>
        <v>0</v>
      </c>
      <c r="BW141" s="7">
        <f>((BJ141*AV141)*(T141*Invoer!E$7))+BJ141*(100%-AV141)*AI141</f>
        <v>0</v>
      </c>
      <c r="BX141" s="7">
        <f>((BK141*AW141)*(U141*Invoer!F$7))+BK141*(100%-AW141)*AJ141</f>
        <v>0</v>
      </c>
      <c r="BY141" s="7">
        <f>((BL141*AX141)*(V141*Invoer!G$7))+BL141*(100%-AX141)*AK141</f>
        <v>0</v>
      </c>
      <c r="BZ141" s="7">
        <f>((BM141*AY141)*(W141*Invoer!H$7))+BM141*(100%-AY141)*AL141</f>
        <v>0</v>
      </c>
      <c r="CA141" s="7">
        <f>((BN141*AZ141)*(X141*Invoer!I$7))+BN141*(100%-AZ141)*AM141</f>
        <v>0</v>
      </c>
      <c r="CB141" s="7">
        <f>((BO141*BA141)*(Y141*Invoer!J$7))+BO141*(100%-BA141)*AN141</f>
        <v>0</v>
      </c>
      <c r="CC141" s="7">
        <f>((BP141*BB141)*(Z141*Invoer!K$7))+BP141*(100%-BB141)*AO141</f>
        <v>0</v>
      </c>
      <c r="CD141" s="7">
        <f>((BQ141*BC141)*(AA141*Invoer!L$7))+BQ141*(100%-BC141)*AP141</f>
        <v>0</v>
      </c>
      <c r="CE141" s="7">
        <f>((BR141*BD141)*(AB141*Invoer!M$7))+BR141*(100%-BD141)*AQ141</f>
        <v>0</v>
      </c>
      <c r="CF141" s="7">
        <f>((BS141*BE141)*(AC141*Invoer!N$7))+BS141*(100%-BE141)*AR141</f>
        <v>0</v>
      </c>
      <c r="CG141" s="7">
        <f>((BT141*BF141)*(AD141*Invoer!O$7))+BT141*(100%-BF141)*AS141</f>
        <v>0</v>
      </c>
      <c r="CH141" s="7">
        <f>((BU141*BG141)*(AE141*Invoer!P$7))+BU141*(100%-BG141)*AT141</f>
        <v>0</v>
      </c>
      <c r="CI141" s="7"/>
      <c r="CJ141" s="145">
        <f t="shared" si="42"/>
        <v>0</v>
      </c>
      <c r="CK141" s="145">
        <f t="shared" si="43"/>
        <v>0</v>
      </c>
      <c r="CL141" s="145">
        <f t="shared" si="44"/>
        <v>0</v>
      </c>
      <c r="CM141" s="145">
        <f t="shared" si="45"/>
        <v>0</v>
      </c>
      <c r="CN141" s="145">
        <f t="shared" si="46"/>
        <v>0</v>
      </c>
      <c r="CO141" s="145">
        <f t="shared" si="47"/>
        <v>0</v>
      </c>
      <c r="CP141" s="145">
        <f t="shared" si="48"/>
        <v>0</v>
      </c>
      <c r="CQ141" s="145">
        <f t="shared" si="49"/>
        <v>0</v>
      </c>
      <c r="CR141" s="145">
        <f t="shared" si="50"/>
        <v>0</v>
      </c>
      <c r="CS141" s="145">
        <f t="shared" si="51"/>
        <v>0</v>
      </c>
      <c r="CT141" s="145">
        <f t="shared" si="52"/>
        <v>0</v>
      </c>
      <c r="CU141" s="145">
        <f t="shared" si="53"/>
        <v>0</v>
      </c>
    </row>
    <row r="142" spans="1:99">
      <c r="A142" s="258" t="s">
        <v>447</v>
      </c>
      <c r="B142" s="251"/>
      <c r="C142" s="251" t="s">
        <v>510</v>
      </c>
      <c r="D142" s="252" t="s">
        <v>103</v>
      </c>
      <c r="E142" s="148" t="s">
        <v>616</v>
      </c>
      <c r="F142" s="206">
        <v>0</v>
      </c>
      <c r="G142" s="207">
        <v>0.05</v>
      </c>
      <c r="H142" s="207">
        <v>0.05</v>
      </c>
      <c r="I142" s="207">
        <v>0.05</v>
      </c>
      <c r="J142" s="207">
        <v>0.05</v>
      </c>
      <c r="K142" s="207">
        <v>0.05</v>
      </c>
      <c r="L142" s="207">
        <v>0.05</v>
      </c>
      <c r="M142" s="207">
        <v>0.05</v>
      </c>
      <c r="N142" s="207">
        <v>0.05</v>
      </c>
      <c r="O142" s="207">
        <v>0.05</v>
      </c>
      <c r="P142" s="207">
        <v>0.05</v>
      </c>
      <c r="Q142" s="207">
        <v>0.05</v>
      </c>
      <c r="R142" s="207">
        <v>0.05</v>
      </c>
      <c r="S142" s="210"/>
      <c r="T142" s="212">
        <v>60</v>
      </c>
      <c r="U142" s="136">
        <f t="shared" si="54"/>
        <v>60</v>
      </c>
      <c r="V142" s="136">
        <f t="shared" si="54"/>
        <v>60</v>
      </c>
      <c r="W142" s="136">
        <f t="shared" si="54"/>
        <v>60</v>
      </c>
      <c r="X142" s="136">
        <f t="shared" si="54"/>
        <v>60</v>
      </c>
      <c r="Y142" s="136">
        <f t="shared" si="54"/>
        <v>60</v>
      </c>
      <c r="Z142" s="136">
        <f t="shared" si="54"/>
        <v>60</v>
      </c>
      <c r="AA142" s="136">
        <f t="shared" si="54"/>
        <v>60</v>
      </c>
      <c r="AB142" s="136">
        <f t="shared" si="54"/>
        <v>60</v>
      </c>
      <c r="AC142" s="136">
        <f t="shared" si="54"/>
        <v>60</v>
      </c>
      <c r="AD142" s="136">
        <f t="shared" si="54"/>
        <v>60</v>
      </c>
      <c r="AE142" s="136">
        <f t="shared" si="54"/>
        <v>60</v>
      </c>
      <c r="AF142" s="139"/>
      <c r="AG142" s="138">
        <v>4</v>
      </c>
      <c r="AI142" s="23">
        <f>T142*Invoer!E$8</f>
        <v>36</v>
      </c>
      <c r="AJ142" s="23">
        <f>U142*Invoer!F$8</f>
        <v>36</v>
      </c>
      <c r="AK142" s="23">
        <f>V142*Invoer!G$8</f>
        <v>36</v>
      </c>
      <c r="AL142" s="23">
        <f>W142*Invoer!H$8</f>
        <v>36</v>
      </c>
      <c r="AM142" s="23">
        <f>X142*Invoer!I$8</f>
        <v>36</v>
      </c>
      <c r="AN142" s="23">
        <f>Y142*Invoer!J$8</f>
        <v>36</v>
      </c>
      <c r="AO142" s="23">
        <f>Z142*Invoer!K$8</f>
        <v>36</v>
      </c>
      <c r="AP142" s="23">
        <f>AA142*Invoer!L$8</f>
        <v>36</v>
      </c>
      <c r="AQ142" s="23">
        <f>AB142*Invoer!M$8</f>
        <v>36</v>
      </c>
      <c r="AR142" s="23">
        <f>AC142*Invoer!N$8</f>
        <v>36</v>
      </c>
      <c r="AS142" s="23">
        <f>AD142*Invoer!O$8</f>
        <v>36</v>
      </c>
      <c r="AT142" s="23">
        <f>AE142*Invoer!P$8</f>
        <v>36</v>
      </c>
      <c r="AV142" s="22">
        <f>Invoer!E$6</f>
        <v>1</v>
      </c>
      <c r="AW142" s="22">
        <f>Invoer!F$6</f>
        <v>1</v>
      </c>
      <c r="AX142" s="22">
        <f>Invoer!G$6</f>
        <v>1</v>
      </c>
      <c r="AY142" s="22">
        <f>Invoer!H$6</f>
        <v>1</v>
      </c>
      <c r="AZ142" s="22">
        <f>Invoer!I$6</f>
        <v>1</v>
      </c>
      <c r="BA142" s="22">
        <f>Invoer!J$6</f>
        <v>1</v>
      </c>
      <c r="BB142" s="22">
        <f>Invoer!K$6</f>
        <v>1</v>
      </c>
      <c r="BC142" s="22">
        <f>Invoer!L$6</f>
        <v>1</v>
      </c>
      <c r="BD142" s="22">
        <f>Invoer!M$6</f>
        <v>1</v>
      </c>
      <c r="BE142" s="22">
        <f>Invoer!N$6</f>
        <v>1</v>
      </c>
      <c r="BF142" s="22">
        <f>Invoer!O$6</f>
        <v>1</v>
      </c>
      <c r="BG142" s="22">
        <f>Invoer!P$6</f>
        <v>1</v>
      </c>
      <c r="BI142" s="8">
        <f>Invoer!B$5</f>
        <v>0.75</v>
      </c>
      <c r="BJ142" s="63">
        <f>G142*$F142*$BI142*Invoer!E$10</f>
        <v>0</v>
      </c>
      <c r="BK142" s="63">
        <f>H142*$F142*$BI142*Invoer!F$10</f>
        <v>0</v>
      </c>
      <c r="BL142" s="63">
        <f>I142*$F142*$BI142*Invoer!G$10</f>
        <v>0</v>
      </c>
      <c r="BM142" s="63">
        <f>J142*$F142*$BI142*Invoer!H$10</f>
        <v>0</v>
      </c>
      <c r="BN142" s="63">
        <f>K142*$F142*$BI142*Invoer!I$10</f>
        <v>0</v>
      </c>
      <c r="BO142" s="63">
        <f>L142*$F142*$BI142*Invoer!J$10</f>
        <v>0</v>
      </c>
      <c r="BP142" s="63">
        <f>M142*$F142*$BI142*Invoer!K$10</f>
        <v>0</v>
      </c>
      <c r="BQ142" s="63">
        <f>N142*$F142*$BI142*Invoer!L$10</f>
        <v>0</v>
      </c>
      <c r="BR142" s="63">
        <f>O142*$F142*$BI142*Invoer!M$10</f>
        <v>0</v>
      </c>
      <c r="BS142" s="63">
        <f>P142*$F142*$BI142*Invoer!N$10</f>
        <v>0</v>
      </c>
      <c r="BT142" s="63">
        <f>Q142*$F142*$BI142*Invoer!O$10</f>
        <v>0</v>
      </c>
      <c r="BU142" s="63">
        <f>R142*$F142*$BI142*Invoer!P$10</f>
        <v>0</v>
      </c>
      <c r="BW142" s="7">
        <f>((BJ142*AV142)*(T142*Invoer!E$7))+BJ142*(100%-AV142)*AI142</f>
        <v>0</v>
      </c>
      <c r="BX142" s="7">
        <f>((BK142*AW142)*(U142*Invoer!F$7))+BK142*(100%-AW142)*AJ142</f>
        <v>0</v>
      </c>
      <c r="BY142" s="7">
        <f>((BL142*AX142)*(V142*Invoer!G$7))+BL142*(100%-AX142)*AK142</f>
        <v>0</v>
      </c>
      <c r="BZ142" s="7">
        <f>((BM142*AY142)*(W142*Invoer!H$7))+BM142*(100%-AY142)*AL142</f>
        <v>0</v>
      </c>
      <c r="CA142" s="7">
        <f>((BN142*AZ142)*(X142*Invoer!I$7))+BN142*(100%-AZ142)*AM142</f>
        <v>0</v>
      </c>
      <c r="CB142" s="7">
        <f>((BO142*BA142)*(Y142*Invoer!J$7))+BO142*(100%-BA142)*AN142</f>
        <v>0</v>
      </c>
      <c r="CC142" s="7">
        <f>((BP142*BB142)*(Z142*Invoer!K$7))+BP142*(100%-BB142)*AO142</f>
        <v>0</v>
      </c>
      <c r="CD142" s="7">
        <f>((BQ142*BC142)*(AA142*Invoer!L$7))+BQ142*(100%-BC142)*AP142</f>
        <v>0</v>
      </c>
      <c r="CE142" s="7">
        <f>((BR142*BD142)*(AB142*Invoer!M$7))+BR142*(100%-BD142)*AQ142</f>
        <v>0</v>
      </c>
      <c r="CF142" s="7">
        <f>((BS142*BE142)*(AC142*Invoer!N$7))+BS142*(100%-BE142)*AR142</f>
        <v>0</v>
      </c>
      <c r="CG142" s="7">
        <f>((BT142*BF142)*(AD142*Invoer!O$7))+BT142*(100%-BF142)*AS142</f>
        <v>0</v>
      </c>
      <c r="CH142" s="7">
        <f>((BU142*BG142)*(AE142*Invoer!P$7))+BU142*(100%-BG142)*AT142</f>
        <v>0</v>
      </c>
      <c r="CJ142" s="145">
        <f t="shared" si="42"/>
        <v>0</v>
      </c>
      <c r="CK142" s="145">
        <f t="shared" si="43"/>
        <v>0</v>
      </c>
      <c r="CL142" s="145">
        <f t="shared" si="44"/>
        <v>0</v>
      </c>
      <c r="CM142" s="145">
        <f t="shared" si="45"/>
        <v>0</v>
      </c>
      <c r="CN142" s="145">
        <f t="shared" si="46"/>
        <v>0</v>
      </c>
      <c r="CO142" s="145">
        <f t="shared" si="47"/>
        <v>0</v>
      </c>
      <c r="CP142" s="145">
        <f t="shared" si="48"/>
        <v>0</v>
      </c>
      <c r="CQ142" s="145">
        <f t="shared" si="49"/>
        <v>0</v>
      </c>
      <c r="CR142" s="145">
        <f t="shared" si="50"/>
        <v>0</v>
      </c>
      <c r="CS142" s="145">
        <f t="shared" si="51"/>
        <v>0</v>
      </c>
      <c r="CT142" s="145">
        <f t="shared" si="52"/>
        <v>0</v>
      </c>
      <c r="CU142" s="145">
        <f t="shared" si="53"/>
        <v>0</v>
      </c>
    </row>
    <row r="143" spans="1:99">
      <c r="A143" s="255" t="s">
        <v>406</v>
      </c>
      <c r="B143" s="248"/>
      <c r="C143" s="246" t="s">
        <v>511</v>
      </c>
      <c r="D143" s="244" t="s">
        <v>122</v>
      </c>
      <c r="E143" s="148" t="s">
        <v>643</v>
      </c>
      <c r="F143" s="206">
        <v>0</v>
      </c>
      <c r="G143" s="207">
        <v>0</v>
      </c>
      <c r="H143" s="207">
        <v>0</v>
      </c>
      <c r="I143" s="207">
        <v>2</v>
      </c>
      <c r="J143" s="207">
        <v>12.18274111675127</v>
      </c>
      <c r="K143" s="207">
        <v>51.557465091299683</v>
      </c>
      <c r="L143" s="207">
        <v>100.07296987386636</v>
      </c>
      <c r="M143" s="207">
        <v>116.51970214651141</v>
      </c>
      <c r="N143" s="207">
        <v>119.46476054004295</v>
      </c>
      <c r="O143" s="207">
        <v>119.91940853624136</v>
      </c>
      <c r="P143" s="207">
        <v>119.98790437557399</v>
      </c>
      <c r="Q143" s="207">
        <v>119.99957309060861</v>
      </c>
      <c r="R143" s="207">
        <v>119.99999996758115</v>
      </c>
      <c r="S143" s="210"/>
      <c r="T143" s="209">
        <v>0</v>
      </c>
      <c r="U143" s="136">
        <f t="shared" si="54"/>
        <v>0</v>
      </c>
      <c r="V143" s="136">
        <f t="shared" si="54"/>
        <v>0</v>
      </c>
      <c r="W143" s="136">
        <f t="shared" si="54"/>
        <v>0</v>
      </c>
      <c r="X143" s="136">
        <f t="shared" si="54"/>
        <v>0</v>
      </c>
      <c r="Y143" s="136">
        <f t="shared" si="54"/>
        <v>0</v>
      </c>
      <c r="Z143" s="136">
        <f t="shared" si="54"/>
        <v>0</v>
      </c>
      <c r="AA143" s="136">
        <f t="shared" si="54"/>
        <v>0</v>
      </c>
      <c r="AB143" s="136">
        <f t="shared" si="54"/>
        <v>0</v>
      </c>
      <c r="AC143" s="136">
        <f t="shared" si="54"/>
        <v>0</v>
      </c>
      <c r="AD143" s="136">
        <f t="shared" si="54"/>
        <v>0</v>
      </c>
      <c r="AE143" s="136">
        <f t="shared" si="54"/>
        <v>0</v>
      </c>
      <c r="AF143" s="139"/>
      <c r="AG143" s="138">
        <v>4</v>
      </c>
      <c r="AI143" s="23">
        <f>T143*Invoer!E$8</f>
        <v>0</v>
      </c>
      <c r="AJ143" s="23">
        <f>U143*Invoer!F$8</f>
        <v>0</v>
      </c>
      <c r="AK143" s="23">
        <f>V143*Invoer!G$8</f>
        <v>0</v>
      </c>
      <c r="AL143" s="23">
        <f>W143*Invoer!H$8</f>
        <v>0</v>
      </c>
      <c r="AM143" s="23">
        <f>X143*Invoer!I$8</f>
        <v>0</v>
      </c>
      <c r="AN143" s="23">
        <f>Y143*Invoer!J$8</f>
        <v>0</v>
      </c>
      <c r="AO143" s="23">
        <f>Z143*Invoer!K$8</f>
        <v>0</v>
      </c>
      <c r="AP143" s="23">
        <f>AA143*Invoer!L$8</f>
        <v>0</v>
      </c>
      <c r="AQ143" s="23">
        <f>AB143*Invoer!M$8</f>
        <v>0</v>
      </c>
      <c r="AR143" s="23">
        <f>AC143*Invoer!N$8</f>
        <v>0</v>
      </c>
      <c r="AS143" s="23">
        <f>AD143*Invoer!O$8</f>
        <v>0</v>
      </c>
      <c r="AT143" s="23">
        <f>AE143*Invoer!P$8</f>
        <v>0</v>
      </c>
      <c r="AV143" s="22">
        <f>Invoer!E$6</f>
        <v>1</v>
      </c>
      <c r="AW143" s="22">
        <f>Invoer!F$6</f>
        <v>1</v>
      </c>
      <c r="AX143" s="22">
        <f>Invoer!G$6</f>
        <v>1</v>
      </c>
      <c r="AY143" s="22">
        <f>Invoer!H$6</f>
        <v>1</v>
      </c>
      <c r="AZ143" s="22">
        <f>Invoer!I$6</f>
        <v>1</v>
      </c>
      <c r="BA143" s="22">
        <f>Invoer!J$6</f>
        <v>1</v>
      </c>
      <c r="BB143" s="22">
        <f>Invoer!K$6</f>
        <v>1</v>
      </c>
      <c r="BC143" s="22">
        <f>Invoer!L$6</f>
        <v>1</v>
      </c>
      <c r="BD143" s="22">
        <f>Invoer!M$6</f>
        <v>1</v>
      </c>
      <c r="BE143" s="22">
        <f>Invoer!N$6</f>
        <v>1</v>
      </c>
      <c r="BF143" s="22">
        <f>Invoer!O$6</f>
        <v>1</v>
      </c>
      <c r="BG143" s="22">
        <f>Invoer!P$6</f>
        <v>1</v>
      </c>
      <c r="BI143" s="8">
        <f>Invoer!B$5</f>
        <v>0.75</v>
      </c>
      <c r="BJ143" s="63">
        <f>G143*$F143*$BI143*Invoer!E$10</f>
        <v>0</v>
      </c>
      <c r="BK143" s="63">
        <f>H143*$F143*$BI143*Invoer!F$10</f>
        <v>0</v>
      </c>
      <c r="BL143" s="63">
        <f>I143*$F143*$BI143*Invoer!G$10</f>
        <v>0</v>
      </c>
      <c r="BM143" s="63">
        <f>J143*$F143*$BI143*Invoer!H$10</f>
        <v>0</v>
      </c>
      <c r="BN143" s="63">
        <f>K143*$F143*$BI143*Invoer!I$10</f>
        <v>0</v>
      </c>
      <c r="BO143" s="63">
        <f>L143*$F143*$BI143*Invoer!J$10</f>
        <v>0</v>
      </c>
      <c r="BP143" s="63">
        <f>M143*$F143*$BI143*Invoer!K$10</f>
        <v>0</v>
      </c>
      <c r="BQ143" s="63">
        <f>N143*$F143*$BI143*Invoer!L$10</f>
        <v>0</v>
      </c>
      <c r="BR143" s="63">
        <f>O143*$F143*$BI143*Invoer!M$10</f>
        <v>0</v>
      </c>
      <c r="BS143" s="63">
        <f>P143*$F143*$BI143*Invoer!N$10</f>
        <v>0</v>
      </c>
      <c r="BT143" s="63">
        <f>Q143*$F143*$BI143*Invoer!O$10</f>
        <v>0</v>
      </c>
      <c r="BU143" s="63">
        <f>R143*$F143*$BI143*Invoer!P$10</f>
        <v>0</v>
      </c>
      <c r="BW143" s="7">
        <f>((BJ143*AV143)*(T143*Invoer!E$7))+BJ143*(100%-AV143)*AI143</f>
        <v>0</v>
      </c>
      <c r="BX143" s="7">
        <f>((BK143*AW143)*(U143*Invoer!F$7))+BK143*(100%-AW143)*AJ143</f>
        <v>0</v>
      </c>
      <c r="BY143" s="7">
        <f>((BL143*AX143)*(V143*Invoer!G$7))+BL143*(100%-AX143)*AK143</f>
        <v>0</v>
      </c>
      <c r="BZ143" s="7">
        <f>((BM143*AY143)*(W143*Invoer!H$7))+BM143*(100%-AY143)*AL143</f>
        <v>0</v>
      </c>
      <c r="CA143" s="7">
        <f>((BN143*AZ143)*(X143*Invoer!I$7))+BN143*(100%-AZ143)*AM143</f>
        <v>0</v>
      </c>
      <c r="CB143" s="7">
        <f>((BO143*BA143)*(Y143*Invoer!J$7))+BO143*(100%-BA143)*AN143</f>
        <v>0</v>
      </c>
      <c r="CC143" s="7">
        <f>((BP143*BB143)*(Z143*Invoer!K$7))+BP143*(100%-BB143)*AO143</f>
        <v>0</v>
      </c>
      <c r="CD143" s="7">
        <f>((BQ143*BC143)*(AA143*Invoer!L$7))+BQ143*(100%-BC143)*AP143</f>
        <v>0</v>
      </c>
      <c r="CE143" s="7">
        <f>((BR143*BD143)*(AB143*Invoer!M$7))+BR143*(100%-BD143)*AQ143</f>
        <v>0</v>
      </c>
      <c r="CF143" s="7">
        <f>((BS143*BE143)*(AC143*Invoer!N$7))+BS143*(100%-BE143)*AR143</f>
        <v>0</v>
      </c>
      <c r="CG143" s="7">
        <f>((BT143*BF143)*(AD143*Invoer!O$7))+BT143*(100%-BF143)*AS143</f>
        <v>0</v>
      </c>
      <c r="CH143" s="7">
        <f>((BU143*BG143)*(AE143*Invoer!P$7))+BU143*(100%-BG143)*AT143</f>
        <v>0</v>
      </c>
      <c r="CI143" s="7"/>
      <c r="CJ143" s="145">
        <f t="shared" si="42"/>
        <v>0</v>
      </c>
      <c r="CK143" s="145">
        <f t="shared" si="43"/>
        <v>0</v>
      </c>
      <c r="CL143" s="145">
        <f t="shared" si="44"/>
        <v>0</v>
      </c>
      <c r="CM143" s="145">
        <f t="shared" si="45"/>
        <v>0</v>
      </c>
      <c r="CN143" s="145">
        <f t="shared" si="46"/>
        <v>0</v>
      </c>
      <c r="CO143" s="145">
        <f t="shared" si="47"/>
        <v>0</v>
      </c>
      <c r="CP143" s="145">
        <f t="shared" si="48"/>
        <v>0</v>
      </c>
      <c r="CQ143" s="145">
        <f t="shared" si="49"/>
        <v>0</v>
      </c>
      <c r="CR143" s="145">
        <f t="shared" si="50"/>
        <v>0</v>
      </c>
      <c r="CS143" s="145">
        <f t="shared" si="51"/>
        <v>0</v>
      </c>
      <c r="CT143" s="145">
        <f t="shared" si="52"/>
        <v>0</v>
      </c>
      <c r="CU143" s="145">
        <f t="shared" si="53"/>
        <v>0</v>
      </c>
    </row>
    <row r="144" spans="1:99">
      <c r="A144" s="255" t="s">
        <v>387</v>
      </c>
      <c r="B144" s="246"/>
      <c r="C144" s="246" t="s">
        <v>512</v>
      </c>
      <c r="D144" s="244" t="s">
        <v>122</v>
      </c>
      <c r="E144" s="148" t="s">
        <v>643</v>
      </c>
      <c r="F144" s="206">
        <v>0</v>
      </c>
      <c r="G144" s="207">
        <v>0</v>
      </c>
      <c r="H144" s="207">
        <v>4</v>
      </c>
      <c r="I144" s="207">
        <v>11.235955056179778</v>
      </c>
      <c r="J144" s="207">
        <v>24.570024570024568</v>
      </c>
      <c r="K144" s="207">
        <v>38.153376573826783</v>
      </c>
      <c r="L144" s="207">
        <v>45.739377029684853</v>
      </c>
      <c r="M144" s="207">
        <v>48.640734669656453</v>
      </c>
      <c r="N144" s="207">
        <v>49.584309937637812</v>
      </c>
      <c r="O144" s="207">
        <v>49.874562980376204</v>
      </c>
      <c r="P144" s="207">
        <v>49.96230269318346</v>
      </c>
      <c r="Q144" s="207">
        <v>49.996774784934928</v>
      </c>
      <c r="R144" s="207">
        <v>49.99999216136284</v>
      </c>
      <c r="S144" s="211"/>
      <c r="T144" s="209">
        <v>1.919181</v>
      </c>
      <c r="U144" s="136">
        <f t="shared" si="54"/>
        <v>1.919181</v>
      </c>
      <c r="V144" s="136">
        <f t="shared" si="54"/>
        <v>1.919181</v>
      </c>
      <c r="W144" s="136">
        <f t="shared" si="54"/>
        <v>1.919181</v>
      </c>
      <c r="X144" s="136">
        <f t="shared" si="54"/>
        <v>1.919181</v>
      </c>
      <c r="Y144" s="136">
        <f t="shared" si="54"/>
        <v>1.919181</v>
      </c>
      <c r="Z144" s="136">
        <f t="shared" si="54"/>
        <v>1.919181</v>
      </c>
      <c r="AA144" s="136">
        <f t="shared" si="54"/>
        <v>1.919181</v>
      </c>
      <c r="AB144" s="136">
        <f t="shared" si="54"/>
        <v>1.919181</v>
      </c>
      <c r="AC144" s="136">
        <f t="shared" si="54"/>
        <v>1.919181</v>
      </c>
      <c r="AD144" s="136">
        <f t="shared" si="54"/>
        <v>1.919181</v>
      </c>
      <c r="AE144" s="136">
        <f t="shared" si="54"/>
        <v>1.919181</v>
      </c>
      <c r="AF144" s="139"/>
      <c r="AG144" s="138">
        <v>4</v>
      </c>
      <c r="AH144" s="23"/>
      <c r="AI144" s="23">
        <f>T144*Invoer!E$8</f>
        <v>1.1515085999999999</v>
      </c>
      <c r="AJ144" s="23">
        <f>U144*Invoer!F$8</f>
        <v>1.1515085999999999</v>
      </c>
      <c r="AK144" s="23">
        <f>V144*Invoer!G$8</f>
        <v>1.1515085999999999</v>
      </c>
      <c r="AL144" s="23">
        <f>W144*Invoer!H$8</f>
        <v>1.1515085999999999</v>
      </c>
      <c r="AM144" s="23">
        <f>X144*Invoer!I$8</f>
        <v>1.1515085999999999</v>
      </c>
      <c r="AN144" s="23">
        <f>Y144*Invoer!J$8</f>
        <v>1.1515085999999999</v>
      </c>
      <c r="AO144" s="23">
        <f>Z144*Invoer!K$8</f>
        <v>1.1515085999999999</v>
      </c>
      <c r="AP144" s="23">
        <f>AA144*Invoer!L$8</f>
        <v>1.1515085999999999</v>
      </c>
      <c r="AQ144" s="23">
        <f>AB144*Invoer!M$8</f>
        <v>1.1515085999999999</v>
      </c>
      <c r="AR144" s="23">
        <f>AC144*Invoer!N$8</f>
        <v>1.1515085999999999</v>
      </c>
      <c r="AS144" s="23">
        <f>AD144*Invoer!O$8</f>
        <v>1.1515085999999999</v>
      </c>
      <c r="AT144" s="23">
        <f>AE144*Invoer!P$8</f>
        <v>1.1515085999999999</v>
      </c>
      <c r="AU144" s="22"/>
      <c r="AV144" s="22">
        <f>Invoer!E$6</f>
        <v>1</v>
      </c>
      <c r="AW144" s="22">
        <f>Invoer!F$6</f>
        <v>1</v>
      </c>
      <c r="AX144" s="22">
        <f>Invoer!G$6</f>
        <v>1</v>
      </c>
      <c r="AY144" s="22">
        <f>Invoer!H$6</f>
        <v>1</v>
      </c>
      <c r="AZ144" s="22">
        <f>Invoer!I$6</f>
        <v>1</v>
      </c>
      <c r="BA144" s="22">
        <f>Invoer!J$6</f>
        <v>1</v>
      </c>
      <c r="BB144" s="22">
        <f>Invoer!K$6</f>
        <v>1</v>
      </c>
      <c r="BC144" s="22">
        <f>Invoer!L$6</f>
        <v>1</v>
      </c>
      <c r="BD144" s="22">
        <f>Invoer!M$6</f>
        <v>1</v>
      </c>
      <c r="BE144" s="22">
        <f>Invoer!N$6</f>
        <v>1</v>
      </c>
      <c r="BF144" s="22">
        <f>Invoer!O$6</f>
        <v>1</v>
      </c>
      <c r="BG144" s="22">
        <f>Invoer!P$6</f>
        <v>1</v>
      </c>
      <c r="BH144" s="8"/>
      <c r="BI144" s="8">
        <f>Invoer!B$5</f>
        <v>0.75</v>
      </c>
      <c r="BJ144" s="63">
        <f>G144*$F144*$BI144*Invoer!E$10</f>
        <v>0</v>
      </c>
      <c r="BK144" s="63">
        <f>H144*$F144*$BI144*Invoer!F$10</f>
        <v>0</v>
      </c>
      <c r="BL144" s="63">
        <f>I144*$F144*$BI144*Invoer!G$10</f>
        <v>0</v>
      </c>
      <c r="BM144" s="63">
        <f>J144*$F144*$BI144*Invoer!H$10</f>
        <v>0</v>
      </c>
      <c r="BN144" s="63">
        <f>K144*$F144*$BI144*Invoer!I$10</f>
        <v>0</v>
      </c>
      <c r="BO144" s="63">
        <f>L144*$F144*$BI144*Invoer!J$10</f>
        <v>0</v>
      </c>
      <c r="BP144" s="63">
        <f>M144*$F144*$BI144*Invoer!K$10</f>
        <v>0</v>
      </c>
      <c r="BQ144" s="63">
        <f>N144*$F144*$BI144*Invoer!L$10</f>
        <v>0</v>
      </c>
      <c r="BR144" s="63">
        <f>O144*$F144*$BI144*Invoer!M$10</f>
        <v>0</v>
      </c>
      <c r="BS144" s="63">
        <f>P144*$F144*$BI144*Invoer!N$10</f>
        <v>0</v>
      </c>
      <c r="BT144" s="63">
        <f>Q144*$F144*$BI144*Invoer!O$10</f>
        <v>0</v>
      </c>
      <c r="BU144" s="63">
        <f>R144*$F144*$BI144*Invoer!P$10</f>
        <v>0</v>
      </c>
      <c r="BV144" s="7"/>
      <c r="BW144" s="7">
        <f>((BJ144*AV144)*(T144*Invoer!E$7))+BJ144*(100%-AV144)*AI144</f>
        <v>0</v>
      </c>
      <c r="BX144" s="7">
        <f>((BK144*AW144)*(U144*Invoer!F$7))+BK144*(100%-AW144)*AJ144</f>
        <v>0</v>
      </c>
      <c r="BY144" s="7">
        <f>((BL144*AX144)*(V144*Invoer!G$7))+BL144*(100%-AX144)*AK144</f>
        <v>0</v>
      </c>
      <c r="BZ144" s="7">
        <f>((BM144*AY144)*(W144*Invoer!H$7))+BM144*(100%-AY144)*AL144</f>
        <v>0</v>
      </c>
      <c r="CA144" s="7">
        <f>((BN144*AZ144)*(X144*Invoer!I$7))+BN144*(100%-AZ144)*AM144</f>
        <v>0</v>
      </c>
      <c r="CB144" s="7">
        <f>((BO144*BA144)*(Y144*Invoer!J$7))+BO144*(100%-BA144)*AN144</f>
        <v>0</v>
      </c>
      <c r="CC144" s="7">
        <f>((BP144*BB144)*(Z144*Invoer!K$7))+BP144*(100%-BB144)*AO144</f>
        <v>0</v>
      </c>
      <c r="CD144" s="7">
        <f>((BQ144*BC144)*(AA144*Invoer!L$7))+BQ144*(100%-BC144)*AP144</f>
        <v>0</v>
      </c>
      <c r="CE144" s="7">
        <f>((BR144*BD144)*(AB144*Invoer!M$7))+BR144*(100%-BD144)*AQ144</f>
        <v>0</v>
      </c>
      <c r="CF144" s="7">
        <f>((BS144*BE144)*(AC144*Invoer!N$7))+BS144*(100%-BE144)*AR144</f>
        <v>0</v>
      </c>
      <c r="CG144" s="7">
        <f>((BT144*BF144)*(AD144*Invoer!O$7))+BT144*(100%-BF144)*AS144</f>
        <v>0</v>
      </c>
      <c r="CH144" s="7">
        <f>((BU144*BG144)*(AE144*Invoer!P$7))+BU144*(100%-BG144)*AT144</f>
        <v>0</v>
      </c>
      <c r="CI144" s="7"/>
      <c r="CJ144" s="145">
        <f t="shared" si="42"/>
        <v>0</v>
      </c>
      <c r="CK144" s="145">
        <f t="shared" si="43"/>
        <v>0</v>
      </c>
      <c r="CL144" s="145">
        <f t="shared" si="44"/>
        <v>0</v>
      </c>
      <c r="CM144" s="145">
        <f t="shared" si="45"/>
        <v>0</v>
      </c>
      <c r="CN144" s="145">
        <f t="shared" si="46"/>
        <v>0</v>
      </c>
      <c r="CO144" s="145">
        <f t="shared" si="47"/>
        <v>0</v>
      </c>
      <c r="CP144" s="145">
        <f t="shared" si="48"/>
        <v>0</v>
      </c>
      <c r="CQ144" s="145">
        <f t="shared" si="49"/>
        <v>0</v>
      </c>
      <c r="CR144" s="145">
        <f t="shared" si="50"/>
        <v>0</v>
      </c>
      <c r="CS144" s="145">
        <f t="shared" si="51"/>
        <v>0</v>
      </c>
      <c r="CT144" s="145">
        <f t="shared" si="52"/>
        <v>0</v>
      </c>
      <c r="CU144" s="145">
        <f t="shared" si="53"/>
        <v>0</v>
      </c>
    </row>
    <row r="145" spans="1:99">
      <c r="A145" s="241" t="s">
        <v>257</v>
      </c>
      <c r="B145" s="242" t="s">
        <v>258</v>
      </c>
      <c r="C145" s="246" t="s">
        <v>259</v>
      </c>
      <c r="D145" s="244" t="s">
        <v>260</v>
      </c>
      <c r="E145" s="148" t="s">
        <v>643</v>
      </c>
      <c r="F145" s="206">
        <v>12</v>
      </c>
      <c r="G145" s="207">
        <v>0</v>
      </c>
      <c r="H145" s="207">
        <v>2</v>
      </c>
      <c r="I145" s="207">
        <v>5</v>
      </c>
      <c r="J145" s="207">
        <v>11</v>
      </c>
      <c r="K145" s="207">
        <v>13</v>
      </c>
      <c r="L145" s="207">
        <v>15</v>
      </c>
      <c r="M145" s="207">
        <v>20</v>
      </c>
      <c r="N145" s="207">
        <v>20</v>
      </c>
      <c r="O145" s="207">
        <v>20</v>
      </c>
      <c r="P145" s="207">
        <v>20</v>
      </c>
      <c r="Q145" s="207">
        <v>20</v>
      </c>
      <c r="R145" s="207">
        <v>20</v>
      </c>
      <c r="S145" s="210"/>
      <c r="T145" s="209">
        <v>1.919181</v>
      </c>
      <c r="U145" s="136">
        <f t="shared" si="54"/>
        <v>1.919181</v>
      </c>
      <c r="V145" s="136">
        <f t="shared" si="54"/>
        <v>1.919181</v>
      </c>
      <c r="W145" s="136">
        <f t="shared" si="54"/>
        <v>1.919181</v>
      </c>
      <c r="X145" s="136">
        <f t="shared" si="54"/>
        <v>1.919181</v>
      </c>
      <c r="Y145" s="136">
        <f t="shared" si="54"/>
        <v>1.919181</v>
      </c>
      <c r="Z145" s="136">
        <f t="shared" si="54"/>
        <v>1.919181</v>
      </c>
      <c r="AA145" s="136">
        <f t="shared" si="54"/>
        <v>1.919181</v>
      </c>
      <c r="AB145" s="136">
        <f t="shared" si="54"/>
        <v>1.919181</v>
      </c>
      <c r="AC145" s="136">
        <f t="shared" si="54"/>
        <v>1.919181</v>
      </c>
      <c r="AD145" s="136">
        <f t="shared" si="54"/>
        <v>1.919181</v>
      </c>
      <c r="AE145" s="136">
        <f t="shared" si="54"/>
        <v>1.919181</v>
      </c>
      <c r="AF145" s="139"/>
      <c r="AG145" s="138">
        <v>4</v>
      </c>
      <c r="AI145" s="23">
        <f>T145*Invoer!E$8</f>
        <v>1.1515085999999999</v>
      </c>
      <c r="AJ145" s="23">
        <f>U145*Invoer!F$8</f>
        <v>1.1515085999999999</v>
      </c>
      <c r="AK145" s="23">
        <f>V145*Invoer!G$8</f>
        <v>1.1515085999999999</v>
      </c>
      <c r="AL145" s="23">
        <f>W145*Invoer!H$8</f>
        <v>1.1515085999999999</v>
      </c>
      <c r="AM145" s="23">
        <f>X145*Invoer!I$8</f>
        <v>1.1515085999999999</v>
      </c>
      <c r="AN145" s="23">
        <f>Y145*Invoer!J$8</f>
        <v>1.1515085999999999</v>
      </c>
      <c r="AO145" s="23">
        <f>Z145*Invoer!K$8</f>
        <v>1.1515085999999999</v>
      </c>
      <c r="AP145" s="23">
        <f>AA145*Invoer!L$8</f>
        <v>1.1515085999999999</v>
      </c>
      <c r="AQ145" s="23">
        <f>AB145*Invoer!M$8</f>
        <v>1.1515085999999999</v>
      </c>
      <c r="AR145" s="23">
        <f>AC145*Invoer!N$8</f>
        <v>1.1515085999999999</v>
      </c>
      <c r="AS145" s="23">
        <f>AD145*Invoer!O$8</f>
        <v>1.1515085999999999</v>
      </c>
      <c r="AT145" s="23">
        <f>AE145*Invoer!P$8</f>
        <v>1.1515085999999999</v>
      </c>
      <c r="AV145" s="22">
        <f>Invoer!E$6</f>
        <v>1</v>
      </c>
      <c r="AW145" s="22">
        <f>Invoer!F$6</f>
        <v>1</v>
      </c>
      <c r="AX145" s="22">
        <f>Invoer!G$6</f>
        <v>1</v>
      </c>
      <c r="AY145" s="22">
        <f>Invoer!H$6</f>
        <v>1</v>
      </c>
      <c r="AZ145" s="22">
        <f>Invoer!I$6</f>
        <v>1</v>
      </c>
      <c r="BA145" s="22">
        <f>Invoer!J$6</f>
        <v>1</v>
      </c>
      <c r="BB145" s="22">
        <f>Invoer!K$6</f>
        <v>1</v>
      </c>
      <c r="BC145" s="22">
        <f>Invoer!L$6</f>
        <v>1</v>
      </c>
      <c r="BD145" s="22">
        <f>Invoer!M$6</f>
        <v>1</v>
      </c>
      <c r="BE145" s="22">
        <f>Invoer!N$6</f>
        <v>1</v>
      </c>
      <c r="BF145" s="22">
        <f>Invoer!O$6</f>
        <v>1</v>
      </c>
      <c r="BG145" s="22">
        <f>Invoer!P$6</f>
        <v>1</v>
      </c>
      <c r="BI145" s="8">
        <f>Invoer!B$5</f>
        <v>0.75</v>
      </c>
      <c r="BJ145" s="63">
        <f>G145*$F145*$BI145*Invoer!E$10</f>
        <v>0</v>
      </c>
      <c r="BK145" s="63">
        <f>H145*$F145*$BI145*Invoer!F$10</f>
        <v>18</v>
      </c>
      <c r="BL145" s="63">
        <f>I145*$F145*$BI145*Invoer!G$10</f>
        <v>45</v>
      </c>
      <c r="BM145" s="63">
        <f>J145*$F145*$BI145*Invoer!H$10</f>
        <v>99</v>
      </c>
      <c r="BN145" s="63">
        <f>K145*$F145*$BI145*Invoer!I$10</f>
        <v>117</v>
      </c>
      <c r="BO145" s="63">
        <f>L145*$F145*$BI145*Invoer!J$10</f>
        <v>135</v>
      </c>
      <c r="BP145" s="63">
        <f>M145*$F145*$BI145*Invoer!K$10</f>
        <v>180</v>
      </c>
      <c r="BQ145" s="63">
        <f>N145*$F145*$BI145*Invoer!L$10</f>
        <v>180</v>
      </c>
      <c r="BR145" s="63">
        <f>O145*$F145*$BI145*Invoer!M$10</f>
        <v>180</v>
      </c>
      <c r="BS145" s="63">
        <f>P145*$F145*$BI145*Invoer!N$10</f>
        <v>180</v>
      </c>
      <c r="BT145" s="63">
        <f>Q145*$F145*$BI145*Invoer!O$10</f>
        <v>180</v>
      </c>
      <c r="BU145" s="63">
        <f>R145*$F145*$BI145*Invoer!P$10</f>
        <v>180</v>
      </c>
      <c r="BW145" s="7">
        <f>((BJ145*AV145)*(T145*Invoer!E$7))+BJ145*(100%-AV145)*AI145</f>
        <v>0</v>
      </c>
      <c r="BX145" s="7">
        <f>((BK145*AW145)*(U145*Invoer!F$7))+BK145*(100%-AW145)*AJ145</f>
        <v>34.545258000000004</v>
      </c>
      <c r="BY145" s="7">
        <f>((BL145*AX145)*(V145*Invoer!G$7))+BL145*(100%-AX145)*AK145</f>
        <v>86.363145000000003</v>
      </c>
      <c r="BZ145" s="7">
        <f>((BM145*AY145)*(W145*Invoer!H$7))+BM145*(100%-AY145)*AL145</f>
        <v>189.998919</v>
      </c>
      <c r="CA145" s="7">
        <f>((BN145*AZ145)*(X145*Invoer!I$7))+BN145*(100%-AZ145)*AM145</f>
        <v>224.54417699999999</v>
      </c>
      <c r="CB145" s="7">
        <f>((BO145*BA145)*(Y145*Invoer!J$7))+BO145*(100%-BA145)*AN145</f>
        <v>259.08943499999998</v>
      </c>
      <c r="CC145" s="7">
        <f>((BP145*BB145)*(Z145*Invoer!K$7))+BP145*(100%-BB145)*AO145</f>
        <v>345.45258000000001</v>
      </c>
      <c r="CD145" s="7">
        <f>((BQ145*BC145)*(AA145*Invoer!L$7))+BQ145*(100%-BC145)*AP145</f>
        <v>345.45258000000001</v>
      </c>
      <c r="CE145" s="7">
        <f>((BR145*BD145)*(AB145*Invoer!M$7))+BR145*(100%-BD145)*AQ145</f>
        <v>345.45258000000001</v>
      </c>
      <c r="CF145" s="7">
        <f>((BS145*BE145)*(AC145*Invoer!N$7))+BS145*(100%-BE145)*AR145</f>
        <v>345.45258000000001</v>
      </c>
      <c r="CG145" s="7">
        <f>((BT145*BF145)*(AD145*Invoer!O$7))+BT145*(100%-BF145)*AS145</f>
        <v>345.45258000000001</v>
      </c>
      <c r="CH145" s="7">
        <f>((BU145*BG145)*(AE145*Invoer!P$7))+BU145*(100%-BG145)*AT145</f>
        <v>345.45258000000001</v>
      </c>
      <c r="CI145" s="7"/>
      <c r="CJ145" s="145">
        <f t="shared" si="42"/>
        <v>0</v>
      </c>
      <c r="CK145" s="145">
        <f t="shared" si="43"/>
        <v>4.5</v>
      </c>
      <c r="CL145" s="145">
        <f t="shared" si="44"/>
        <v>11.25</v>
      </c>
      <c r="CM145" s="145">
        <f t="shared" si="45"/>
        <v>24.75</v>
      </c>
      <c r="CN145" s="145">
        <f t="shared" si="46"/>
        <v>29.25</v>
      </c>
      <c r="CO145" s="145">
        <f t="shared" si="47"/>
        <v>33.75</v>
      </c>
      <c r="CP145" s="145">
        <f t="shared" si="48"/>
        <v>45</v>
      </c>
      <c r="CQ145" s="145">
        <f t="shared" si="49"/>
        <v>45</v>
      </c>
      <c r="CR145" s="145">
        <f t="shared" si="50"/>
        <v>45</v>
      </c>
      <c r="CS145" s="145">
        <f t="shared" si="51"/>
        <v>45</v>
      </c>
      <c r="CT145" s="145">
        <f t="shared" si="52"/>
        <v>45</v>
      </c>
      <c r="CU145" s="145">
        <f t="shared" si="53"/>
        <v>45</v>
      </c>
    </row>
    <row r="146" spans="1:99">
      <c r="A146" s="241" t="s">
        <v>261</v>
      </c>
      <c r="B146" s="242" t="s">
        <v>262</v>
      </c>
      <c r="C146" s="246" t="s">
        <v>263</v>
      </c>
      <c r="D146" s="244" t="s">
        <v>264</v>
      </c>
      <c r="E146" s="148" t="s">
        <v>643</v>
      </c>
      <c r="F146" s="206">
        <v>0</v>
      </c>
      <c r="G146" s="207">
        <v>0</v>
      </c>
      <c r="H146" s="207">
        <v>2</v>
      </c>
      <c r="I146" s="207">
        <v>5</v>
      </c>
      <c r="J146" s="207">
        <v>11</v>
      </c>
      <c r="K146" s="207">
        <v>13</v>
      </c>
      <c r="L146" s="207">
        <v>15</v>
      </c>
      <c r="M146" s="207">
        <v>20</v>
      </c>
      <c r="N146" s="207">
        <v>20</v>
      </c>
      <c r="O146" s="207">
        <v>20</v>
      </c>
      <c r="P146" s="207">
        <v>20</v>
      </c>
      <c r="Q146" s="207">
        <v>20</v>
      </c>
      <c r="R146" s="207">
        <v>20</v>
      </c>
      <c r="S146" s="210"/>
      <c r="T146" s="209">
        <v>0</v>
      </c>
      <c r="U146" s="136">
        <f t="shared" ref="U146:AE155" si="55">$T146</f>
        <v>0</v>
      </c>
      <c r="V146" s="136">
        <f t="shared" si="55"/>
        <v>0</v>
      </c>
      <c r="W146" s="136">
        <f t="shared" si="55"/>
        <v>0</v>
      </c>
      <c r="X146" s="136">
        <f t="shared" si="55"/>
        <v>0</v>
      </c>
      <c r="Y146" s="136">
        <f t="shared" si="55"/>
        <v>0</v>
      </c>
      <c r="Z146" s="136">
        <f t="shared" si="55"/>
        <v>0</v>
      </c>
      <c r="AA146" s="136">
        <f t="shared" si="55"/>
        <v>0</v>
      </c>
      <c r="AB146" s="136">
        <f t="shared" si="55"/>
        <v>0</v>
      </c>
      <c r="AC146" s="136">
        <f t="shared" si="55"/>
        <v>0</v>
      </c>
      <c r="AD146" s="136">
        <f t="shared" si="55"/>
        <v>0</v>
      </c>
      <c r="AE146" s="136">
        <f t="shared" si="55"/>
        <v>0</v>
      </c>
      <c r="AF146" s="139"/>
      <c r="AG146" s="138">
        <v>4</v>
      </c>
      <c r="AI146" s="23">
        <f>T146*Invoer!E$8</f>
        <v>0</v>
      </c>
      <c r="AJ146" s="23">
        <f>U146*Invoer!F$8</f>
        <v>0</v>
      </c>
      <c r="AK146" s="23">
        <f>V146*Invoer!G$8</f>
        <v>0</v>
      </c>
      <c r="AL146" s="23">
        <f>W146*Invoer!H$8</f>
        <v>0</v>
      </c>
      <c r="AM146" s="23">
        <f>X146*Invoer!I$8</f>
        <v>0</v>
      </c>
      <c r="AN146" s="23">
        <f>Y146*Invoer!J$8</f>
        <v>0</v>
      </c>
      <c r="AO146" s="23">
        <f>Z146*Invoer!K$8</f>
        <v>0</v>
      </c>
      <c r="AP146" s="23">
        <f>AA146*Invoer!L$8</f>
        <v>0</v>
      </c>
      <c r="AQ146" s="23">
        <f>AB146*Invoer!M$8</f>
        <v>0</v>
      </c>
      <c r="AR146" s="23">
        <f>AC146*Invoer!N$8</f>
        <v>0</v>
      </c>
      <c r="AS146" s="23">
        <f>AD146*Invoer!O$8</f>
        <v>0</v>
      </c>
      <c r="AT146" s="23">
        <f>AE146*Invoer!P$8</f>
        <v>0</v>
      </c>
      <c r="AV146" s="22">
        <f>Invoer!E$6</f>
        <v>1</v>
      </c>
      <c r="AW146" s="22">
        <f>Invoer!F$6</f>
        <v>1</v>
      </c>
      <c r="AX146" s="22">
        <f>Invoer!G$6</f>
        <v>1</v>
      </c>
      <c r="AY146" s="22">
        <f>Invoer!H$6</f>
        <v>1</v>
      </c>
      <c r="AZ146" s="22">
        <f>Invoer!I$6</f>
        <v>1</v>
      </c>
      <c r="BA146" s="22">
        <f>Invoer!J$6</f>
        <v>1</v>
      </c>
      <c r="BB146" s="22">
        <f>Invoer!K$6</f>
        <v>1</v>
      </c>
      <c r="BC146" s="22">
        <f>Invoer!L$6</f>
        <v>1</v>
      </c>
      <c r="BD146" s="22">
        <f>Invoer!M$6</f>
        <v>1</v>
      </c>
      <c r="BE146" s="22">
        <f>Invoer!N$6</f>
        <v>1</v>
      </c>
      <c r="BF146" s="22">
        <f>Invoer!O$6</f>
        <v>1</v>
      </c>
      <c r="BG146" s="22">
        <f>Invoer!P$6</f>
        <v>1</v>
      </c>
      <c r="BI146" s="8">
        <f>Invoer!B$5</f>
        <v>0.75</v>
      </c>
      <c r="BJ146" s="63">
        <f>G146*$F146*$BI146*Invoer!E$10</f>
        <v>0</v>
      </c>
      <c r="BK146" s="63">
        <f>H146*$F146*$BI146*Invoer!F$10</f>
        <v>0</v>
      </c>
      <c r="BL146" s="63">
        <f>I146*$F146*$BI146*Invoer!G$10</f>
        <v>0</v>
      </c>
      <c r="BM146" s="63">
        <f>J146*$F146*$BI146*Invoer!H$10</f>
        <v>0</v>
      </c>
      <c r="BN146" s="63">
        <f>K146*$F146*$BI146*Invoer!I$10</f>
        <v>0</v>
      </c>
      <c r="BO146" s="63">
        <f>L146*$F146*$BI146*Invoer!J$10</f>
        <v>0</v>
      </c>
      <c r="BP146" s="63">
        <f>M146*$F146*$BI146*Invoer!K$10</f>
        <v>0</v>
      </c>
      <c r="BQ146" s="63">
        <f>N146*$F146*$BI146*Invoer!L$10</f>
        <v>0</v>
      </c>
      <c r="BR146" s="63">
        <f>O146*$F146*$BI146*Invoer!M$10</f>
        <v>0</v>
      </c>
      <c r="BS146" s="63">
        <f>P146*$F146*$BI146*Invoer!N$10</f>
        <v>0</v>
      </c>
      <c r="BT146" s="63">
        <f>Q146*$F146*$BI146*Invoer!O$10</f>
        <v>0</v>
      </c>
      <c r="BU146" s="63">
        <f>R146*$F146*$BI146*Invoer!P$10</f>
        <v>0</v>
      </c>
      <c r="BW146" s="7">
        <f>((BJ146*AV146)*(T146*Invoer!E$7))+BJ146*(100%-AV146)*AI146</f>
        <v>0</v>
      </c>
      <c r="BX146" s="7">
        <f>((BK146*AW146)*(U146*Invoer!F$7))+BK146*(100%-AW146)*AJ146</f>
        <v>0</v>
      </c>
      <c r="BY146" s="7">
        <f>((BL146*AX146)*(V146*Invoer!G$7))+BL146*(100%-AX146)*AK146</f>
        <v>0</v>
      </c>
      <c r="BZ146" s="7">
        <f>((BM146*AY146)*(W146*Invoer!H$7))+BM146*(100%-AY146)*AL146</f>
        <v>0</v>
      </c>
      <c r="CA146" s="7">
        <f>((BN146*AZ146)*(X146*Invoer!I$7))+BN146*(100%-AZ146)*AM146</f>
        <v>0</v>
      </c>
      <c r="CB146" s="7">
        <f>((BO146*BA146)*(Y146*Invoer!J$7))+BO146*(100%-BA146)*AN146</f>
        <v>0</v>
      </c>
      <c r="CC146" s="7">
        <f>((BP146*BB146)*(Z146*Invoer!K$7))+BP146*(100%-BB146)*AO146</f>
        <v>0</v>
      </c>
      <c r="CD146" s="7">
        <f>((BQ146*BC146)*(AA146*Invoer!L$7))+BQ146*(100%-BC146)*AP146</f>
        <v>0</v>
      </c>
      <c r="CE146" s="7">
        <f>((BR146*BD146)*(AB146*Invoer!M$7))+BR146*(100%-BD146)*AQ146</f>
        <v>0</v>
      </c>
      <c r="CF146" s="7">
        <f>((BS146*BE146)*(AC146*Invoer!N$7))+BS146*(100%-BE146)*AR146</f>
        <v>0</v>
      </c>
      <c r="CG146" s="7">
        <f>((BT146*BF146)*(AD146*Invoer!O$7))+BT146*(100%-BF146)*AS146</f>
        <v>0</v>
      </c>
      <c r="CH146" s="7">
        <f>((BU146*BG146)*(AE146*Invoer!P$7))+BU146*(100%-BG146)*AT146</f>
        <v>0</v>
      </c>
      <c r="CI146" s="7"/>
      <c r="CJ146" s="145">
        <f t="shared" si="42"/>
        <v>0</v>
      </c>
      <c r="CK146" s="145">
        <f t="shared" si="43"/>
        <v>0</v>
      </c>
      <c r="CL146" s="145">
        <f t="shared" si="44"/>
        <v>0</v>
      </c>
      <c r="CM146" s="145">
        <f t="shared" si="45"/>
        <v>0</v>
      </c>
      <c r="CN146" s="145">
        <f t="shared" si="46"/>
        <v>0</v>
      </c>
      <c r="CO146" s="145">
        <f t="shared" si="47"/>
        <v>0</v>
      </c>
      <c r="CP146" s="145">
        <f t="shared" si="48"/>
        <v>0</v>
      </c>
      <c r="CQ146" s="145">
        <f t="shared" si="49"/>
        <v>0</v>
      </c>
      <c r="CR146" s="145">
        <f t="shared" si="50"/>
        <v>0</v>
      </c>
      <c r="CS146" s="145">
        <f t="shared" si="51"/>
        <v>0</v>
      </c>
      <c r="CT146" s="145">
        <f t="shared" si="52"/>
        <v>0</v>
      </c>
      <c r="CU146" s="145">
        <f t="shared" si="53"/>
        <v>0</v>
      </c>
    </row>
    <row r="147" spans="1:99">
      <c r="A147" s="256" t="s">
        <v>385</v>
      </c>
      <c r="B147" s="246"/>
      <c r="C147" s="246" t="s">
        <v>513</v>
      </c>
      <c r="D147" s="244" t="s">
        <v>629</v>
      </c>
      <c r="E147" s="148" t="s">
        <v>643</v>
      </c>
      <c r="F147" s="206">
        <v>0</v>
      </c>
      <c r="G147" s="207">
        <v>0</v>
      </c>
      <c r="H147" s="207">
        <v>0</v>
      </c>
      <c r="I147" s="207">
        <v>0</v>
      </c>
      <c r="J147" s="207">
        <v>0</v>
      </c>
      <c r="K147" s="207">
        <v>0</v>
      </c>
      <c r="L147" s="207">
        <v>0</v>
      </c>
      <c r="M147" s="207">
        <v>0</v>
      </c>
      <c r="N147" s="207">
        <v>0</v>
      </c>
      <c r="O147" s="207">
        <v>0</v>
      </c>
      <c r="P147" s="207">
        <v>0</v>
      </c>
      <c r="Q147" s="207">
        <v>1</v>
      </c>
      <c r="R147" s="207">
        <v>17</v>
      </c>
      <c r="S147" s="211"/>
      <c r="T147" s="209">
        <v>0</v>
      </c>
      <c r="U147" s="136">
        <f t="shared" si="55"/>
        <v>0</v>
      </c>
      <c r="V147" s="136">
        <f t="shared" si="55"/>
        <v>0</v>
      </c>
      <c r="W147" s="136">
        <f t="shared" si="55"/>
        <v>0</v>
      </c>
      <c r="X147" s="136">
        <f t="shared" si="55"/>
        <v>0</v>
      </c>
      <c r="Y147" s="136">
        <f t="shared" si="55"/>
        <v>0</v>
      </c>
      <c r="Z147" s="136">
        <f t="shared" si="55"/>
        <v>0</v>
      </c>
      <c r="AA147" s="136">
        <f t="shared" si="55"/>
        <v>0</v>
      </c>
      <c r="AB147" s="136">
        <f t="shared" si="55"/>
        <v>0</v>
      </c>
      <c r="AC147" s="136">
        <f t="shared" si="55"/>
        <v>0</v>
      </c>
      <c r="AD147" s="136">
        <f t="shared" si="55"/>
        <v>0</v>
      </c>
      <c r="AE147" s="136">
        <f t="shared" si="55"/>
        <v>0</v>
      </c>
      <c r="AF147" s="139"/>
      <c r="AG147" s="138">
        <v>4</v>
      </c>
      <c r="AH147" s="23"/>
      <c r="AI147" s="23">
        <f>T147*Invoer!E$8</f>
        <v>0</v>
      </c>
      <c r="AJ147" s="23">
        <f>U147*Invoer!F$8</f>
        <v>0</v>
      </c>
      <c r="AK147" s="23">
        <f>V147*Invoer!G$8</f>
        <v>0</v>
      </c>
      <c r="AL147" s="23">
        <f>W147*Invoer!H$8</f>
        <v>0</v>
      </c>
      <c r="AM147" s="23">
        <f>X147*Invoer!I$8</f>
        <v>0</v>
      </c>
      <c r="AN147" s="23">
        <f>Y147*Invoer!J$8</f>
        <v>0</v>
      </c>
      <c r="AO147" s="23">
        <f>Z147*Invoer!K$8</f>
        <v>0</v>
      </c>
      <c r="AP147" s="23">
        <f>AA147*Invoer!L$8</f>
        <v>0</v>
      </c>
      <c r="AQ147" s="23">
        <f>AB147*Invoer!M$8</f>
        <v>0</v>
      </c>
      <c r="AR147" s="23">
        <f>AC147*Invoer!N$8</f>
        <v>0</v>
      </c>
      <c r="AS147" s="23">
        <f>AD147*Invoer!O$8</f>
        <v>0</v>
      </c>
      <c r="AT147" s="23">
        <f>AE147*Invoer!P$8</f>
        <v>0</v>
      </c>
      <c r="AU147" s="22"/>
      <c r="AV147" s="22">
        <f>Invoer!E$6</f>
        <v>1</v>
      </c>
      <c r="AW147" s="22">
        <f>Invoer!F$6</f>
        <v>1</v>
      </c>
      <c r="AX147" s="22">
        <f>Invoer!G$6</f>
        <v>1</v>
      </c>
      <c r="AY147" s="22">
        <f>Invoer!H$6</f>
        <v>1</v>
      </c>
      <c r="AZ147" s="22">
        <f>Invoer!I$6</f>
        <v>1</v>
      </c>
      <c r="BA147" s="22">
        <f>Invoer!J$6</f>
        <v>1</v>
      </c>
      <c r="BB147" s="22">
        <f>Invoer!K$6</f>
        <v>1</v>
      </c>
      <c r="BC147" s="22">
        <f>Invoer!L$6</f>
        <v>1</v>
      </c>
      <c r="BD147" s="22">
        <f>Invoer!M$6</f>
        <v>1</v>
      </c>
      <c r="BE147" s="22">
        <f>Invoer!N$6</f>
        <v>1</v>
      </c>
      <c r="BF147" s="22">
        <f>Invoer!O$6</f>
        <v>1</v>
      </c>
      <c r="BG147" s="22">
        <f>Invoer!P$6</f>
        <v>1</v>
      </c>
      <c r="BH147" s="8"/>
      <c r="BI147" s="8">
        <f>Invoer!B$5</f>
        <v>0.75</v>
      </c>
      <c r="BJ147" s="63">
        <f>G147*$F147*$BI147*Invoer!E$10</f>
        <v>0</v>
      </c>
      <c r="BK147" s="63">
        <f>H147*$F147*$BI147*Invoer!F$10</f>
        <v>0</v>
      </c>
      <c r="BL147" s="63">
        <f>I147*$F147*$BI147*Invoer!G$10</f>
        <v>0</v>
      </c>
      <c r="BM147" s="63">
        <f>J147*$F147*$BI147*Invoer!H$10</f>
        <v>0</v>
      </c>
      <c r="BN147" s="63">
        <f>K147*$F147*$BI147*Invoer!I$10</f>
        <v>0</v>
      </c>
      <c r="BO147" s="63">
        <f>L147*$F147*$BI147*Invoer!J$10</f>
        <v>0</v>
      </c>
      <c r="BP147" s="63">
        <f>M147*$F147*$BI147*Invoer!K$10</f>
        <v>0</v>
      </c>
      <c r="BQ147" s="63">
        <f>N147*$F147*$BI147*Invoer!L$10</f>
        <v>0</v>
      </c>
      <c r="BR147" s="63">
        <f>O147*$F147*$BI147*Invoer!M$10</f>
        <v>0</v>
      </c>
      <c r="BS147" s="63">
        <f>P147*$F147*$BI147*Invoer!N$10</f>
        <v>0</v>
      </c>
      <c r="BT147" s="63">
        <f>Q147*$F147*$BI147*Invoer!O$10</f>
        <v>0</v>
      </c>
      <c r="BU147" s="63">
        <f>R147*$F147*$BI147*Invoer!P$10</f>
        <v>0</v>
      </c>
      <c r="BV147" s="7"/>
      <c r="BW147" s="7">
        <f>((BJ147*AV147)*(T147*Invoer!E$7))+BJ147*(100%-AV147)*AI147</f>
        <v>0</v>
      </c>
      <c r="BX147" s="7">
        <f>((BK147*AW147)*(U147*Invoer!F$7))+BK147*(100%-AW147)*AJ147</f>
        <v>0</v>
      </c>
      <c r="BY147" s="7">
        <f>((BL147*AX147)*(V147*Invoer!G$7))+BL147*(100%-AX147)*AK147</f>
        <v>0</v>
      </c>
      <c r="BZ147" s="7">
        <f>((BM147*AY147)*(W147*Invoer!H$7))+BM147*(100%-AY147)*AL147</f>
        <v>0</v>
      </c>
      <c r="CA147" s="7">
        <f>((BN147*AZ147)*(X147*Invoer!I$7))+BN147*(100%-AZ147)*AM147</f>
        <v>0</v>
      </c>
      <c r="CB147" s="7">
        <f>((BO147*BA147)*(Y147*Invoer!J$7))+BO147*(100%-BA147)*AN147</f>
        <v>0</v>
      </c>
      <c r="CC147" s="7">
        <f>((BP147*BB147)*(Z147*Invoer!K$7))+BP147*(100%-BB147)*AO147</f>
        <v>0</v>
      </c>
      <c r="CD147" s="7">
        <f>((BQ147*BC147)*(AA147*Invoer!L$7))+BQ147*(100%-BC147)*AP147</f>
        <v>0</v>
      </c>
      <c r="CE147" s="7">
        <f>((BR147*BD147)*(AB147*Invoer!M$7))+BR147*(100%-BD147)*AQ147</f>
        <v>0</v>
      </c>
      <c r="CF147" s="7">
        <f>((BS147*BE147)*(AC147*Invoer!N$7))+BS147*(100%-BE147)*AR147</f>
        <v>0</v>
      </c>
      <c r="CG147" s="7">
        <f>((BT147*BF147)*(AD147*Invoer!O$7))+BT147*(100%-BF147)*AS147</f>
        <v>0</v>
      </c>
      <c r="CH147" s="7">
        <f>((BU147*BG147)*(AE147*Invoer!P$7))+BU147*(100%-BG147)*AT147</f>
        <v>0</v>
      </c>
      <c r="CI147" s="7"/>
      <c r="CJ147" s="145">
        <f t="shared" si="42"/>
        <v>0</v>
      </c>
      <c r="CK147" s="145">
        <f t="shared" si="43"/>
        <v>0</v>
      </c>
      <c r="CL147" s="145">
        <f t="shared" si="44"/>
        <v>0</v>
      </c>
      <c r="CM147" s="145">
        <f t="shared" si="45"/>
        <v>0</v>
      </c>
      <c r="CN147" s="145">
        <f t="shared" si="46"/>
        <v>0</v>
      </c>
      <c r="CO147" s="145">
        <f t="shared" si="47"/>
        <v>0</v>
      </c>
      <c r="CP147" s="145">
        <f t="shared" si="48"/>
        <v>0</v>
      </c>
      <c r="CQ147" s="145">
        <f t="shared" si="49"/>
        <v>0</v>
      </c>
      <c r="CR147" s="145">
        <f t="shared" si="50"/>
        <v>0</v>
      </c>
      <c r="CS147" s="145">
        <f t="shared" si="51"/>
        <v>0</v>
      </c>
      <c r="CT147" s="145">
        <f t="shared" si="52"/>
        <v>0</v>
      </c>
      <c r="CU147" s="145">
        <f t="shared" si="53"/>
        <v>0</v>
      </c>
    </row>
    <row r="148" spans="1:99">
      <c r="A148" s="256" t="s">
        <v>400</v>
      </c>
      <c r="B148" s="248"/>
      <c r="C148" s="246" t="s">
        <v>514</v>
      </c>
      <c r="D148" s="244" t="s">
        <v>630</v>
      </c>
      <c r="E148" s="148" t="s">
        <v>643</v>
      </c>
      <c r="F148" s="206">
        <v>0</v>
      </c>
      <c r="G148" s="207">
        <v>0</v>
      </c>
      <c r="H148" s="207">
        <v>0</v>
      </c>
      <c r="I148" s="207">
        <v>0</v>
      </c>
      <c r="J148" s="207">
        <v>0</v>
      </c>
      <c r="K148" s="207">
        <v>0</v>
      </c>
      <c r="L148" s="207">
        <v>0</v>
      </c>
      <c r="M148" s="207">
        <v>0</v>
      </c>
      <c r="N148" s="207">
        <v>0</v>
      </c>
      <c r="O148" s="207">
        <v>0</v>
      </c>
      <c r="P148" s="207">
        <v>0</v>
      </c>
      <c r="Q148" s="207">
        <v>0</v>
      </c>
      <c r="R148" s="207">
        <v>0</v>
      </c>
      <c r="S148" s="210"/>
      <c r="T148" s="209">
        <v>0</v>
      </c>
      <c r="U148" s="136">
        <f t="shared" si="55"/>
        <v>0</v>
      </c>
      <c r="V148" s="136">
        <f t="shared" si="55"/>
        <v>0</v>
      </c>
      <c r="W148" s="136">
        <f t="shared" si="55"/>
        <v>0</v>
      </c>
      <c r="X148" s="136">
        <f t="shared" si="55"/>
        <v>0</v>
      </c>
      <c r="Y148" s="136">
        <f t="shared" si="55"/>
        <v>0</v>
      </c>
      <c r="Z148" s="136">
        <f t="shared" si="55"/>
        <v>0</v>
      </c>
      <c r="AA148" s="136">
        <f t="shared" si="55"/>
        <v>0</v>
      </c>
      <c r="AB148" s="136">
        <f t="shared" si="55"/>
        <v>0</v>
      </c>
      <c r="AC148" s="136">
        <f t="shared" si="55"/>
        <v>0</v>
      </c>
      <c r="AD148" s="136">
        <f t="shared" si="55"/>
        <v>0</v>
      </c>
      <c r="AE148" s="136">
        <f t="shared" si="55"/>
        <v>0</v>
      </c>
      <c r="AF148" s="139"/>
      <c r="AG148" s="138">
        <v>4</v>
      </c>
      <c r="AI148" s="23">
        <f>T148*Invoer!E$8</f>
        <v>0</v>
      </c>
      <c r="AJ148" s="23">
        <f>U148*Invoer!F$8</f>
        <v>0</v>
      </c>
      <c r="AK148" s="23">
        <f>V148*Invoer!G$8</f>
        <v>0</v>
      </c>
      <c r="AL148" s="23">
        <f>W148*Invoer!H$8</f>
        <v>0</v>
      </c>
      <c r="AM148" s="23">
        <f>X148*Invoer!I$8</f>
        <v>0</v>
      </c>
      <c r="AN148" s="23">
        <f>Y148*Invoer!J$8</f>
        <v>0</v>
      </c>
      <c r="AO148" s="23">
        <f>Z148*Invoer!K$8</f>
        <v>0</v>
      </c>
      <c r="AP148" s="23">
        <f>AA148*Invoer!L$8</f>
        <v>0</v>
      </c>
      <c r="AQ148" s="23">
        <f>AB148*Invoer!M$8</f>
        <v>0</v>
      </c>
      <c r="AR148" s="23">
        <f>AC148*Invoer!N$8</f>
        <v>0</v>
      </c>
      <c r="AS148" s="23">
        <f>AD148*Invoer!O$8</f>
        <v>0</v>
      </c>
      <c r="AT148" s="23">
        <f>AE148*Invoer!P$8</f>
        <v>0</v>
      </c>
      <c r="AV148" s="22">
        <f>Invoer!E$6</f>
        <v>1</v>
      </c>
      <c r="AW148" s="22">
        <f>Invoer!F$6</f>
        <v>1</v>
      </c>
      <c r="AX148" s="22">
        <f>Invoer!G$6</f>
        <v>1</v>
      </c>
      <c r="AY148" s="22">
        <f>Invoer!H$6</f>
        <v>1</v>
      </c>
      <c r="AZ148" s="22">
        <f>Invoer!I$6</f>
        <v>1</v>
      </c>
      <c r="BA148" s="22">
        <f>Invoer!J$6</f>
        <v>1</v>
      </c>
      <c r="BB148" s="22">
        <f>Invoer!K$6</f>
        <v>1</v>
      </c>
      <c r="BC148" s="22">
        <f>Invoer!L$6</f>
        <v>1</v>
      </c>
      <c r="BD148" s="22">
        <f>Invoer!M$6</f>
        <v>1</v>
      </c>
      <c r="BE148" s="22">
        <f>Invoer!N$6</f>
        <v>1</v>
      </c>
      <c r="BF148" s="22">
        <f>Invoer!O$6</f>
        <v>1</v>
      </c>
      <c r="BG148" s="22">
        <f>Invoer!P$6</f>
        <v>1</v>
      </c>
      <c r="BI148" s="8">
        <f>Invoer!B$5</f>
        <v>0.75</v>
      </c>
      <c r="BJ148" s="63">
        <f>G148*$F148*$BI148*Invoer!E$10</f>
        <v>0</v>
      </c>
      <c r="BK148" s="63">
        <f>H148*$F148*$BI148*Invoer!F$10</f>
        <v>0</v>
      </c>
      <c r="BL148" s="63">
        <f>I148*$F148*$BI148*Invoer!G$10</f>
        <v>0</v>
      </c>
      <c r="BM148" s="63">
        <f>J148*$F148*$BI148*Invoer!H$10</f>
        <v>0</v>
      </c>
      <c r="BN148" s="63">
        <f>K148*$F148*$BI148*Invoer!I$10</f>
        <v>0</v>
      </c>
      <c r="BO148" s="63">
        <f>L148*$F148*$BI148*Invoer!J$10</f>
        <v>0</v>
      </c>
      <c r="BP148" s="63">
        <f>M148*$F148*$BI148*Invoer!K$10</f>
        <v>0</v>
      </c>
      <c r="BQ148" s="63">
        <f>N148*$F148*$BI148*Invoer!L$10</f>
        <v>0</v>
      </c>
      <c r="BR148" s="63">
        <f>O148*$F148*$BI148*Invoer!M$10</f>
        <v>0</v>
      </c>
      <c r="BS148" s="63">
        <f>P148*$F148*$BI148*Invoer!N$10</f>
        <v>0</v>
      </c>
      <c r="BT148" s="63">
        <f>Q148*$F148*$BI148*Invoer!O$10</f>
        <v>0</v>
      </c>
      <c r="BU148" s="63">
        <f>R148*$F148*$BI148*Invoer!P$10</f>
        <v>0</v>
      </c>
      <c r="BW148" s="7">
        <f>((BJ148*AV148)*(T148*Invoer!E$7))+BJ148*(100%-AV148)*AI148</f>
        <v>0</v>
      </c>
      <c r="BX148" s="7">
        <f>((BK148*AW148)*(U148*Invoer!F$7))+BK148*(100%-AW148)*AJ148</f>
        <v>0</v>
      </c>
      <c r="BY148" s="7">
        <f>((BL148*AX148)*(V148*Invoer!G$7))+BL148*(100%-AX148)*AK148</f>
        <v>0</v>
      </c>
      <c r="BZ148" s="7">
        <f>((BM148*AY148)*(W148*Invoer!H$7))+BM148*(100%-AY148)*AL148</f>
        <v>0</v>
      </c>
      <c r="CA148" s="7">
        <f>((BN148*AZ148)*(X148*Invoer!I$7))+BN148*(100%-AZ148)*AM148</f>
        <v>0</v>
      </c>
      <c r="CB148" s="7">
        <f>((BO148*BA148)*(Y148*Invoer!J$7))+BO148*(100%-BA148)*AN148</f>
        <v>0</v>
      </c>
      <c r="CC148" s="7">
        <f>((BP148*BB148)*(Z148*Invoer!K$7))+BP148*(100%-BB148)*AO148</f>
        <v>0</v>
      </c>
      <c r="CD148" s="7">
        <f>((BQ148*BC148)*(AA148*Invoer!L$7))+BQ148*(100%-BC148)*AP148</f>
        <v>0</v>
      </c>
      <c r="CE148" s="7">
        <f>((BR148*BD148)*(AB148*Invoer!M$7))+BR148*(100%-BD148)*AQ148</f>
        <v>0</v>
      </c>
      <c r="CF148" s="7">
        <f>((BS148*BE148)*(AC148*Invoer!N$7))+BS148*(100%-BE148)*AR148</f>
        <v>0</v>
      </c>
      <c r="CG148" s="7">
        <f>((BT148*BF148)*(AD148*Invoer!O$7))+BT148*(100%-BF148)*AS148</f>
        <v>0</v>
      </c>
      <c r="CH148" s="7">
        <f>((BU148*BG148)*(AE148*Invoer!P$7))+BU148*(100%-BG148)*AT148</f>
        <v>0</v>
      </c>
      <c r="CI148" s="7"/>
      <c r="CJ148" s="145">
        <f t="shared" si="42"/>
        <v>0</v>
      </c>
      <c r="CK148" s="145">
        <f t="shared" si="43"/>
        <v>0</v>
      </c>
      <c r="CL148" s="145">
        <f t="shared" si="44"/>
        <v>0</v>
      </c>
      <c r="CM148" s="145">
        <f t="shared" si="45"/>
        <v>0</v>
      </c>
      <c r="CN148" s="145">
        <f t="shared" si="46"/>
        <v>0</v>
      </c>
      <c r="CO148" s="145">
        <f t="shared" si="47"/>
        <v>0</v>
      </c>
      <c r="CP148" s="145">
        <f t="shared" si="48"/>
        <v>0</v>
      </c>
      <c r="CQ148" s="145">
        <f t="shared" si="49"/>
        <v>0</v>
      </c>
      <c r="CR148" s="145">
        <f t="shared" si="50"/>
        <v>0</v>
      </c>
      <c r="CS148" s="145">
        <f t="shared" si="51"/>
        <v>0</v>
      </c>
      <c r="CT148" s="145">
        <f t="shared" si="52"/>
        <v>0</v>
      </c>
      <c r="CU148" s="145">
        <f t="shared" si="53"/>
        <v>0</v>
      </c>
    </row>
    <row r="149" spans="1:99">
      <c r="A149" s="241" t="s">
        <v>265</v>
      </c>
      <c r="B149" s="242"/>
      <c r="C149" s="246" t="s">
        <v>266</v>
      </c>
      <c r="D149" s="244" t="s">
        <v>267</v>
      </c>
      <c r="E149" s="148" t="s">
        <v>643</v>
      </c>
      <c r="F149" s="206">
        <v>0</v>
      </c>
      <c r="G149" s="207">
        <v>0</v>
      </c>
      <c r="H149" s="207">
        <v>0</v>
      </c>
      <c r="I149" s="207">
        <v>2</v>
      </c>
      <c r="J149" s="207">
        <v>3</v>
      </c>
      <c r="K149" s="207">
        <v>4</v>
      </c>
      <c r="L149" s="207">
        <v>4</v>
      </c>
      <c r="M149" s="207">
        <v>4</v>
      </c>
      <c r="N149" s="207">
        <v>4</v>
      </c>
      <c r="O149" s="207">
        <v>0</v>
      </c>
      <c r="P149" s="207">
        <v>2</v>
      </c>
      <c r="Q149" s="207">
        <v>3.8</v>
      </c>
      <c r="R149" s="207">
        <v>2.6</v>
      </c>
      <c r="S149" s="210"/>
      <c r="T149" s="209">
        <v>2.0423369999999998</v>
      </c>
      <c r="U149" s="136">
        <f t="shared" si="55"/>
        <v>2.0423369999999998</v>
      </c>
      <c r="V149" s="136">
        <f t="shared" si="55"/>
        <v>2.0423369999999998</v>
      </c>
      <c r="W149" s="136">
        <f t="shared" si="55"/>
        <v>2.0423369999999998</v>
      </c>
      <c r="X149" s="136">
        <f t="shared" si="55"/>
        <v>2.0423369999999998</v>
      </c>
      <c r="Y149" s="136">
        <f t="shared" si="55"/>
        <v>2.0423369999999998</v>
      </c>
      <c r="Z149" s="136">
        <f t="shared" si="55"/>
        <v>2.0423369999999998</v>
      </c>
      <c r="AA149" s="136">
        <f t="shared" si="55"/>
        <v>2.0423369999999998</v>
      </c>
      <c r="AB149" s="136">
        <f t="shared" si="55"/>
        <v>2.0423369999999998</v>
      </c>
      <c r="AC149" s="136">
        <f t="shared" si="55"/>
        <v>2.0423369999999998</v>
      </c>
      <c r="AD149" s="136">
        <f t="shared" si="55"/>
        <v>2.0423369999999998</v>
      </c>
      <c r="AE149" s="136">
        <f t="shared" si="55"/>
        <v>2.0423369999999998</v>
      </c>
      <c r="AF149" s="139"/>
      <c r="AG149" s="138">
        <v>4</v>
      </c>
      <c r="AI149" s="23">
        <f>T149*Invoer!E$8</f>
        <v>1.2254021999999998</v>
      </c>
      <c r="AJ149" s="23">
        <f>U149*Invoer!F$8</f>
        <v>1.2254021999999998</v>
      </c>
      <c r="AK149" s="23">
        <f>V149*Invoer!G$8</f>
        <v>1.2254021999999998</v>
      </c>
      <c r="AL149" s="23">
        <f>W149*Invoer!H$8</f>
        <v>1.2254021999999998</v>
      </c>
      <c r="AM149" s="23">
        <f>X149*Invoer!I$8</f>
        <v>1.2254021999999998</v>
      </c>
      <c r="AN149" s="23">
        <f>Y149*Invoer!J$8</f>
        <v>1.2254021999999998</v>
      </c>
      <c r="AO149" s="23">
        <f>Z149*Invoer!K$8</f>
        <v>1.2254021999999998</v>
      </c>
      <c r="AP149" s="23">
        <f>AA149*Invoer!L$8</f>
        <v>1.2254021999999998</v>
      </c>
      <c r="AQ149" s="23">
        <f>AB149*Invoer!M$8</f>
        <v>1.2254021999999998</v>
      </c>
      <c r="AR149" s="23">
        <f>AC149*Invoer!N$8</f>
        <v>1.2254021999999998</v>
      </c>
      <c r="AS149" s="23">
        <f>AD149*Invoer!O$8</f>
        <v>1.2254021999999998</v>
      </c>
      <c r="AT149" s="23">
        <f>AE149*Invoer!P$8</f>
        <v>1.2254021999999998</v>
      </c>
      <c r="AV149" s="22">
        <f>Invoer!E$6</f>
        <v>1</v>
      </c>
      <c r="AW149" s="22">
        <f>Invoer!F$6</f>
        <v>1</v>
      </c>
      <c r="AX149" s="22">
        <f>Invoer!G$6</f>
        <v>1</v>
      </c>
      <c r="AY149" s="22">
        <f>Invoer!H$6</f>
        <v>1</v>
      </c>
      <c r="AZ149" s="22">
        <f>Invoer!I$6</f>
        <v>1</v>
      </c>
      <c r="BA149" s="22">
        <f>Invoer!J$6</f>
        <v>1</v>
      </c>
      <c r="BB149" s="22">
        <f>Invoer!K$6</f>
        <v>1</v>
      </c>
      <c r="BC149" s="22">
        <f>Invoer!L$6</f>
        <v>1</v>
      </c>
      <c r="BD149" s="22">
        <f>Invoer!M$6</f>
        <v>1</v>
      </c>
      <c r="BE149" s="22">
        <f>Invoer!N$6</f>
        <v>1</v>
      </c>
      <c r="BF149" s="22">
        <f>Invoer!O$6</f>
        <v>1</v>
      </c>
      <c r="BG149" s="22">
        <f>Invoer!P$6</f>
        <v>1</v>
      </c>
      <c r="BI149" s="8">
        <f>Invoer!B$5</f>
        <v>0.75</v>
      </c>
      <c r="BJ149" s="63">
        <f>G149*$F149*$BI149*Invoer!E$10</f>
        <v>0</v>
      </c>
      <c r="BK149" s="63">
        <f>H149*$F149*$BI149*Invoer!F$10</f>
        <v>0</v>
      </c>
      <c r="BL149" s="63">
        <f>I149*$F149*$BI149*Invoer!G$10</f>
        <v>0</v>
      </c>
      <c r="BM149" s="63">
        <f>J149*$F149*$BI149*Invoer!H$10</f>
        <v>0</v>
      </c>
      <c r="BN149" s="63">
        <f>K149*$F149*$BI149*Invoer!I$10</f>
        <v>0</v>
      </c>
      <c r="BO149" s="63">
        <f>L149*$F149*$BI149*Invoer!J$10</f>
        <v>0</v>
      </c>
      <c r="BP149" s="63">
        <f>M149*$F149*$BI149*Invoer!K$10</f>
        <v>0</v>
      </c>
      <c r="BQ149" s="63">
        <f>N149*$F149*$BI149*Invoer!L$10</f>
        <v>0</v>
      </c>
      <c r="BR149" s="63">
        <f>O149*$F149*$BI149*Invoer!M$10</f>
        <v>0</v>
      </c>
      <c r="BS149" s="63">
        <f>P149*$F149*$BI149*Invoer!N$10</f>
        <v>0</v>
      </c>
      <c r="BT149" s="63">
        <f>Q149*$F149*$BI149*Invoer!O$10</f>
        <v>0</v>
      </c>
      <c r="BU149" s="63">
        <f>R149*$F149*$BI149*Invoer!P$10</f>
        <v>0</v>
      </c>
      <c r="BW149" s="7">
        <f>((BJ149*AV149)*(T149*Invoer!E$7))+BJ149*(100%-AV149)*AI149</f>
        <v>0</v>
      </c>
      <c r="BX149" s="7">
        <f>((BK149*AW149)*(U149*Invoer!F$7))+BK149*(100%-AW149)*AJ149</f>
        <v>0</v>
      </c>
      <c r="BY149" s="7">
        <f>((BL149*AX149)*(V149*Invoer!G$7))+BL149*(100%-AX149)*AK149</f>
        <v>0</v>
      </c>
      <c r="BZ149" s="7">
        <f>((BM149*AY149)*(W149*Invoer!H$7))+BM149*(100%-AY149)*AL149</f>
        <v>0</v>
      </c>
      <c r="CA149" s="7">
        <f>((BN149*AZ149)*(X149*Invoer!I$7))+BN149*(100%-AZ149)*AM149</f>
        <v>0</v>
      </c>
      <c r="CB149" s="7">
        <f>((BO149*BA149)*(Y149*Invoer!J$7))+BO149*(100%-BA149)*AN149</f>
        <v>0</v>
      </c>
      <c r="CC149" s="7">
        <f>((BP149*BB149)*(Z149*Invoer!K$7))+BP149*(100%-BB149)*AO149</f>
        <v>0</v>
      </c>
      <c r="CD149" s="7">
        <f>((BQ149*BC149)*(AA149*Invoer!L$7))+BQ149*(100%-BC149)*AP149</f>
        <v>0</v>
      </c>
      <c r="CE149" s="7">
        <f>((BR149*BD149)*(AB149*Invoer!M$7))+BR149*(100%-BD149)*AQ149</f>
        <v>0</v>
      </c>
      <c r="CF149" s="7">
        <f>((BS149*BE149)*(AC149*Invoer!N$7))+BS149*(100%-BE149)*AR149</f>
        <v>0</v>
      </c>
      <c r="CG149" s="7">
        <f>((BT149*BF149)*(AD149*Invoer!O$7))+BT149*(100%-BF149)*AS149</f>
        <v>0</v>
      </c>
      <c r="CH149" s="7">
        <f>((BU149*BG149)*(AE149*Invoer!P$7))+BU149*(100%-BG149)*AT149</f>
        <v>0</v>
      </c>
      <c r="CI149" s="7"/>
      <c r="CJ149" s="145">
        <f t="shared" si="42"/>
        <v>0</v>
      </c>
      <c r="CK149" s="145">
        <f t="shared" si="43"/>
        <v>0</v>
      </c>
      <c r="CL149" s="145">
        <f t="shared" si="44"/>
        <v>0</v>
      </c>
      <c r="CM149" s="145">
        <f t="shared" si="45"/>
        <v>0</v>
      </c>
      <c r="CN149" s="145">
        <f t="shared" si="46"/>
        <v>0</v>
      </c>
      <c r="CO149" s="145">
        <f t="shared" si="47"/>
        <v>0</v>
      </c>
      <c r="CP149" s="145">
        <f t="shared" si="48"/>
        <v>0</v>
      </c>
      <c r="CQ149" s="145">
        <f t="shared" si="49"/>
        <v>0</v>
      </c>
      <c r="CR149" s="145">
        <f t="shared" si="50"/>
        <v>0</v>
      </c>
      <c r="CS149" s="145">
        <f t="shared" si="51"/>
        <v>0</v>
      </c>
      <c r="CT149" s="145">
        <f t="shared" si="52"/>
        <v>0</v>
      </c>
      <c r="CU149" s="145">
        <f t="shared" si="53"/>
        <v>0</v>
      </c>
    </row>
    <row r="150" spans="1:99">
      <c r="A150" s="241" t="s">
        <v>268</v>
      </c>
      <c r="B150" s="242"/>
      <c r="C150" s="243" t="s">
        <v>269</v>
      </c>
      <c r="D150" s="244" t="s">
        <v>173</v>
      </c>
      <c r="E150" s="148" t="s">
        <v>643</v>
      </c>
      <c r="F150" s="206">
        <v>0</v>
      </c>
      <c r="G150" s="207">
        <v>0</v>
      </c>
      <c r="H150" s="207">
        <v>0</v>
      </c>
      <c r="I150" s="207">
        <v>0</v>
      </c>
      <c r="J150" s="207">
        <v>0</v>
      </c>
      <c r="K150" s="207">
        <v>0</v>
      </c>
      <c r="L150" s="207">
        <v>0</v>
      </c>
      <c r="M150" s="207">
        <v>0</v>
      </c>
      <c r="N150" s="207">
        <v>0</v>
      </c>
      <c r="O150" s="207">
        <v>0</v>
      </c>
      <c r="P150" s="207">
        <v>0</v>
      </c>
      <c r="Q150" s="207">
        <v>0</v>
      </c>
      <c r="R150" s="207">
        <v>0</v>
      </c>
      <c r="S150" s="210"/>
      <c r="T150" s="209">
        <v>0</v>
      </c>
      <c r="U150" s="136">
        <f t="shared" si="55"/>
        <v>0</v>
      </c>
      <c r="V150" s="136">
        <f t="shared" si="55"/>
        <v>0</v>
      </c>
      <c r="W150" s="136">
        <f t="shared" si="55"/>
        <v>0</v>
      </c>
      <c r="X150" s="136">
        <f t="shared" si="55"/>
        <v>0</v>
      </c>
      <c r="Y150" s="136">
        <f t="shared" si="55"/>
        <v>0</v>
      </c>
      <c r="Z150" s="136">
        <f t="shared" si="55"/>
        <v>0</v>
      </c>
      <c r="AA150" s="136">
        <f t="shared" si="55"/>
        <v>0</v>
      </c>
      <c r="AB150" s="136">
        <f t="shared" si="55"/>
        <v>0</v>
      </c>
      <c r="AC150" s="136">
        <f t="shared" si="55"/>
        <v>0</v>
      </c>
      <c r="AD150" s="136">
        <f t="shared" si="55"/>
        <v>0</v>
      </c>
      <c r="AE150" s="136">
        <f t="shared" si="55"/>
        <v>0</v>
      </c>
      <c r="AF150" s="139"/>
      <c r="AG150" s="138">
        <v>4</v>
      </c>
      <c r="AI150" s="23">
        <f>T150*Invoer!E$8</f>
        <v>0</v>
      </c>
      <c r="AJ150" s="23">
        <f>U150*Invoer!F$8</f>
        <v>0</v>
      </c>
      <c r="AK150" s="23">
        <f>V150*Invoer!G$8</f>
        <v>0</v>
      </c>
      <c r="AL150" s="23">
        <f>W150*Invoer!H$8</f>
        <v>0</v>
      </c>
      <c r="AM150" s="23">
        <f>X150*Invoer!I$8</f>
        <v>0</v>
      </c>
      <c r="AN150" s="23">
        <f>Y150*Invoer!J$8</f>
        <v>0</v>
      </c>
      <c r="AO150" s="23">
        <f>Z150*Invoer!K$8</f>
        <v>0</v>
      </c>
      <c r="AP150" s="23">
        <f>AA150*Invoer!L$8</f>
        <v>0</v>
      </c>
      <c r="AQ150" s="23">
        <f>AB150*Invoer!M$8</f>
        <v>0</v>
      </c>
      <c r="AR150" s="23">
        <f>AC150*Invoer!N$8</f>
        <v>0</v>
      </c>
      <c r="AS150" s="23">
        <f>AD150*Invoer!O$8</f>
        <v>0</v>
      </c>
      <c r="AT150" s="23">
        <f>AE150*Invoer!P$8</f>
        <v>0</v>
      </c>
      <c r="AV150" s="22">
        <f>Invoer!E$6</f>
        <v>1</v>
      </c>
      <c r="AW150" s="22">
        <f>Invoer!F$6</f>
        <v>1</v>
      </c>
      <c r="AX150" s="22">
        <f>Invoer!G$6</f>
        <v>1</v>
      </c>
      <c r="AY150" s="22">
        <f>Invoer!H$6</f>
        <v>1</v>
      </c>
      <c r="AZ150" s="22">
        <f>Invoer!I$6</f>
        <v>1</v>
      </c>
      <c r="BA150" s="22">
        <f>Invoer!J$6</f>
        <v>1</v>
      </c>
      <c r="BB150" s="22">
        <f>Invoer!K$6</f>
        <v>1</v>
      </c>
      <c r="BC150" s="22">
        <f>Invoer!L$6</f>
        <v>1</v>
      </c>
      <c r="BD150" s="22">
        <f>Invoer!M$6</f>
        <v>1</v>
      </c>
      <c r="BE150" s="22">
        <f>Invoer!N$6</f>
        <v>1</v>
      </c>
      <c r="BF150" s="22">
        <f>Invoer!O$6</f>
        <v>1</v>
      </c>
      <c r="BG150" s="22">
        <f>Invoer!P$6</f>
        <v>1</v>
      </c>
      <c r="BI150" s="8">
        <f>Invoer!B$5</f>
        <v>0.75</v>
      </c>
      <c r="BJ150" s="63">
        <f>G150*$F150*$BI150*Invoer!E$10</f>
        <v>0</v>
      </c>
      <c r="BK150" s="63">
        <f>H150*$F150*$BI150*Invoer!F$10</f>
        <v>0</v>
      </c>
      <c r="BL150" s="63">
        <f>I150*$F150*$BI150*Invoer!G$10</f>
        <v>0</v>
      </c>
      <c r="BM150" s="63">
        <f>J150*$F150*$BI150*Invoer!H$10</f>
        <v>0</v>
      </c>
      <c r="BN150" s="63">
        <f>K150*$F150*$BI150*Invoer!I$10</f>
        <v>0</v>
      </c>
      <c r="BO150" s="63">
        <f>L150*$F150*$BI150*Invoer!J$10</f>
        <v>0</v>
      </c>
      <c r="BP150" s="63">
        <f>M150*$F150*$BI150*Invoer!K$10</f>
        <v>0</v>
      </c>
      <c r="BQ150" s="63">
        <f>N150*$F150*$BI150*Invoer!L$10</f>
        <v>0</v>
      </c>
      <c r="BR150" s="63">
        <f>O150*$F150*$BI150*Invoer!M$10</f>
        <v>0</v>
      </c>
      <c r="BS150" s="63">
        <f>P150*$F150*$BI150*Invoer!N$10</f>
        <v>0</v>
      </c>
      <c r="BT150" s="63">
        <f>Q150*$F150*$BI150*Invoer!O$10</f>
        <v>0</v>
      </c>
      <c r="BU150" s="63">
        <f>R150*$F150*$BI150*Invoer!P$10</f>
        <v>0</v>
      </c>
      <c r="BW150" s="7">
        <f>((BJ150*AV150)*(T150*Invoer!E$7))+BJ150*(100%-AV150)*AI150</f>
        <v>0</v>
      </c>
      <c r="BX150" s="7">
        <f>((BK150*AW150)*(U150*Invoer!F$7))+BK150*(100%-AW150)*AJ150</f>
        <v>0</v>
      </c>
      <c r="BY150" s="7">
        <f>((BL150*AX150)*(V150*Invoer!G$7))+BL150*(100%-AX150)*AK150</f>
        <v>0</v>
      </c>
      <c r="BZ150" s="7">
        <f>((BM150*AY150)*(W150*Invoer!H$7))+BM150*(100%-AY150)*AL150</f>
        <v>0</v>
      </c>
      <c r="CA150" s="7">
        <f>((BN150*AZ150)*(X150*Invoer!I$7))+BN150*(100%-AZ150)*AM150</f>
        <v>0</v>
      </c>
      <c r="CB150" s="7">
        <f>((BO150*BA150)*(Y150*Invoer!J$7))+BO150*(100%-BA150)*AN150</f>
        <v>0</v>
      </c>
      <c r="CC150" s="7">
        <f>((BP150*BB150)*(Z150*Invoer!K$7))+BP150*(100%-BB150)*AO150</f>
        <v>0</v>
      </c>
      <c r="CD150" s="7">
        <f>((BQ150*BC150)*(AA150*Invoer!L$7))+BQ150*(100%-BC150)*AP150</f>
        <v>0</v>
      </c>
      <c r="CE150" s="7">
        <f>((BR150*BD150)*(AB150*Invoer!M$7))+BR150*(100%-BD150)*AQ150</f>
        <v>0</v>
      </c>
      <c r="CF150" s="7">
        <f>((BS150*BE150)*(AC150*Invoer!N$7))+BS150*(100%-BE150)*AR150</f>
        <v>0</v>
      </c>
      <c r="CG150" s="7">
        <f>((BT150*BF150)*(AD150*Invoer!O$7))+BT150*(100%-BF150)*AS150</f>
        <v>0</v>
      </c>
      <c r="CH150" s="7">
        <f>((BU150*BG150)*(AE150*Invoer!P$7))+BU150*(100%-BG150)*AT150</f>
        <v>0</v>
      </c>
      <c r="CI150" s="7"/>
      <c r="CJ150" s="145">
        <f t="shared" si="42"/>
        <v>0</v>
      </c>
      <c r="CK150" s="145">
        <f t="shared" si="43"/>
        <v>0</v>
      </c>
      <c r="CL150" s="145">
        <f t="shared" si="44"/>
        <v>0</v>
      </c>
      <c r="CM150" s="145">
        <f t="shared" si="45"/>
        <v>0</v>
      </c>
      <c r="CN150" s="145">
        <f t="shared" si="46"/>
        <v>0</v>
      </c>
      <c r="CO150" s="145">
        <f t="shared" si="47"/>
        <v>0</v>
      </c>
      <c r="CP150" s="145">
        <f t="shared" si="48"/>
        <v>0</v>
      </c>
      <c r="CQ150" s="145">
        <f t="shared" si="49"/>
        <v>0</v>
      </c>
      <c r="CR150" s="145">
        <f t="shared" si="50"/>
        <v>0</v>
      </c>
      <c r="CS150" s="145">
        <f t="shared" si="51"/>
        <v>0</v>
      </c>
      <c r="CT150" s="145">
        <f t="shared" si="52"/>
        <v>0</v>
      </c>
      <c r="CU150" s="145">
        <f t="shared" si="53"/>
        <v>0</v>
      </c>
    </row>
    <row r="151" spans="1:99">
      <c r="A151" s="256" t="s">
        <v>420</v>
      </c>
      <c r="B151" s="246"/>
      <c r="C151" s="246" t="s">
        <v>515</v>
      </c>
      <c r="D151" s="244" t="s">
        <v>631</v>
      </c>
      <c r="E151" s="148" t="s">
        <v>643</v>
      </c>
      <c r="F151" s="206">
        <v>0</v>
      </c>
      <c r="G151" s="207">
        <v>0</v>
      </c>
      <c r="H151" s="207">
        <v>0</v>
      </c>
      <c r="I151" s="207">
        <v>0</v>
      </c>
      <c r="J151" s="207">
        <v>0</v>
      </c>
      <c r="K151" s="207">
        <v>0</v>
      </c>
      <c r="L151" s="207">
        <v>0</v>
      </c>
      <c r="M151" s="207">
        <v>0</v>
      </c>
      <c r="N151" s="207">
        <v>0</v>
      </c>
      <c r="O151" s="207">
        <v>0</v>
      </c>
      <c r="P151" s="207">
        <v>0</v>
      </c>
      <c r="Q151" s="207">
        <v>0</v>
      </c>
      <c r="R151" s="207">
        <v>0</v>
      </c>
      <c r="S151" s="211"/>
      <c r="T151" s="209">
        <v>0</v>
      </c>
      <c r="U151" s="136">
        <f t="shared" si="55"/>
        <v>0</v>
      </c>
      <c r="V151" s="136">
        <f t="shared" si="55"/>
        <v>0</v>
      </c>
      <c r="W151" s="136">
        <f t="shared" si="55"/>
        <v>0</v>
      </c>
      <c r="X151" s="136">
        <f t="shared" si="55"/>
        <v>0</v>
      </c>
      <c r="Y151" s="136">
        <f t="shared" si="55"/>
        <v>0</v>
      </c>
      <c r="Z151" s="136">
        <f t="shared" si="55"/>
        <v>0</v>
      </c>
      <c r="AA151" s="136">
        <f t="shared" si="55"/>
        <v>0</v>
      </c>
      <c r="AB151" s="136">
        <f t="shared" si="55"/>
        <v>0</v>
      </c>
      <c r="AC151" s="136">
        <f t="shared" si="55"/>
        <v>0</v>
      </c>
      <c r="AD151" s="136">
        <f t="shared" si="55"/>
        <v>0</v>
      </c>
      <c r="AE151" s="136">
        <f t="shared" si="55"/>
        <v>0</v>
      </c>
      <c r="AF151" s="139"/>
      <c r="AG151" s="138">
        <v>4</v>
      </c>
      <c r="AH151" s="23"/>
      <c r="AI151" s="23">
        <f>T151*Invoer!E$8</f>
        <v>0</v>
      </c>
      <c r="AJ151" s="23">
        <f>U151*Invoer!F$8</f>
        <v>0</v>
      </c>
      <c r="AK151" s="23">
        <f>V151*Invoer!G$8</f>
        <v>0</v>
      </c>
      <c r="AL151" s="23">
        <f>W151*Invoer!H$8</f>
        <v>0</v>
      </c>
      <c r="AM151" s="23">
        <f>X151*Invoer!I$8</f>
        <v>0</v>
      </c>
      <c r="AN151" s="23">
        <f>Y151*Invoer!J$8</f>
        <v>0</v>
      </c>
      <c r="AO151" s="23">
        <f>Z151*Invoer!K$8</f>
        <v>0</v>
      </c>
      <c r="AP151" s="23">
        <f>AA151*Invoer!L$8</f>
        <v>0</v>
      </c>
      <c r="AQ151" s="23">
        <f>AB151*Invoer!M$8</f>
        <v>0</v>
      </c>
      <c r="AR151" s="23">
        <f>AC151*Invoer!N$8</f>
        <v>0</v>
      </c>
      <c r="AS151" s="23">
        <f>AD151*Invoer!O$8</f>
        <v>0</v>
      </c>
      <c r="AT151" s="23">
        <f>AE151*Invoer!P$8</f>
        <v>0</v>
      </c>
      <c r="AU151" s="22"/>
      <c r="AV151" s="22">
        <f>Invoer!E$6</f>
        <v>1</v>
      </c>
      <c r="AW151" s="22">
        <f>Invoer!F$6</f>
        <v>1</v>
      </c>
      <c r="AX151" s="22">
        <f>Invoer!G$6</f>
        <v>1</v>
      </c>
      <c r="AY151" s="22">
        <f>Invoer!H$6</f>
        <v>1</v>
      </c>
      <c r="AZ151" s="22">
        <f>Invoer!I$6</f>
        <v>1</v>
      </c>
      <c r="BA151" s="22">
        <f>Invoer!J$6</f>
        <v>1</v>
      </c>
      <c r="BB151" s="22">
        <f>Invoer!K$6</f>
        <v>1</v>
      </c>
      <c r="BC151" s="22">
        <f>Invoer!L$6</f>
        <v>1</v>
      </c>
      <c r="BD151" s="22">
        <f>Invoer!M$6</f>
        <v>1</v>
      </c>
      <c r="BE151" s="22">
        <f>Invoer!N$6</f>
        <v>1</v>
      </c>
      <c r="BF151" s="22">
        <f>Invoer!O$6</f>
        <v>1</v>
      </c>
      <c r="BG151" s="22">
        <f>Invoer!P$6</f>
        <v>1</v>
      </c>
      <c r="BH151" s="8"/>
      <c r="BI151" s="8">
        <f>Invoer!B$5</f>
        <v>0.75</v>
      </c>
      <c r="BJ151" s="63">
        <f>G151*$F151*$BI151*Invoer!E$10</f>
        <v>0</v>
      </c>
      <c r="BK151" s="63">
        <f>H151*$F151*$BI151*Invoer!F$10</f>
        <v>0</v>
      </c>
      <c r="BL151" s="63">
        <f>I151*$F151*$BI151*Invoer!G$10</f>
        <v>0</v>
      </c>
      <c r="BM151" s="63">
        <f>J151*$F151*$BI151*Invoer!H$10</f>
        <v>0</v>
      </c>
      <c r="BN151" s="63">
        <f>K151*$F151*$BI151*Invoer!I$10</f>
        <v>0</v>
      </c>
      <c r="BO151" s="63">
        <f>L151*$F151*$BI151*Invoer!J$10</f>
        <v>0</v>
      </c>
      <c r="BP151" s="63">
        <f>M151*$F151*$BI151*Invoer!K$10</f>
        <v>0</v>
      </c>
      <c r="BQ151" s="63">
        <f>N151*$F151*$BI151*Invoer!L$10</f>
        <v>0</v>
      </c>
      <c r="BR151" s="63">
        <f>O151*$F151*$BI151*Invoer!M$10</f>
        <v>0</v>
      </c>
      <c r="BS151" s="63">
        <f>P151*$F151*$BI151*Invoer!N$10</f>
        <v>0</v>
      </c>
      <c r="BT151" s="63">
        <f>Q151*$F151*$BI151*Invoer!O$10</f>
        <v>0</v>
      </c>
      <c r="BU151" s="63">
        <f>R151*$F151*$BI151*Invoer!P$10</f>
        <v>0</v>
      </c>
      <c r="BV151" s="7"/>
      <c r="BW151" s="7">
        <f>((BJ151*AV151)*(T151*Invoer!E$7))+BJ151*(100%-AV151)*AI151</f>
        <v>0</v>
      </c>
      <c r="BX151" s="7">
        <f>((BK151*AW151)*(U151*Invoer!F$7))+BK151*(100%-AW151)*AJ151</f>
        <v>0</v>
      </c>
      <c r="BY151" s="7">
        <f>((BL151*AX151)*(V151*Invoer!G$7))+BL151*(100%-AX151)*AK151</f>
        <v>0</v>
      </c>
      <c r="BZ151" s="7">
        <f>((BM151*AY151)*(W151*Invoer!H$7))+BM151*(100%-AY151)*AL151</f>
        <v>0</v>
      </c>
      <c r="CA151" s="7">
        <f>((BN151*AZ151)*(X151*Invoer!I$7))+BN151*(100%-AZ151)*AM151</f>
        <v>0</v>
      </c>
      <c r="CB151" s="7">
        <f>((BO151*BA151)*(Y151*Invoer!J$7))+BO151*(100%-BA151)*AN151</f>
        <v>0</v>
      </c>
      <c r="CC151" s="7">
        <f>((BP151*BB151)*(Z151*Invoer!K$7))+BP151*(100%-BB151)*AO151</f>
        <v>0</v>
      </c>
      <c r="CD151" s="7">
        <f>((BQ151*BC151)*(AA151*Invoer!L$7))+BQ151*(100%-BC151)*AP151</f>
        <v>0</v>
      </c>
      <c r="CE151" s="7">
        <f>((BR151*BD151)*(AB151*Invoer!M$7))+BR151*(100%-BD151)*AQ151</f>
        <v>0</v>
      </c>
      <c r="CF151" s="7">
        <f>((BS151*BE151)*(AC151*Invoer!N$7))+BS151*(100%-BE151)*AR151</f>
        <v>0</v>
      </c>
      <c r="CG151" s="7">
        <f>((BT151*BF151)*(AD151*Invoer!O$7))+BT151*(100%-BF151)*AS151</f>
        <v>0</v>
      </c>
      <c r="CH151" s="7">
        <f>((BU151*BG151)*(AE151*Invoer!P$7))+BU151*(100%-BG151)*AT151</f>
        <v>0</v>
      </c>
      <c r="CI151" s="7"/>
      <c r="CJ151" s="145">
        <f t="shared" si="42"/>
        <v>0</v>
      </c>
      <c r="CK151" s="145">
        <f t="shared" si="43"/>
        <v>0</v>
      </c>
      <c r="CL151" s="145">
        <f t="shared" si="44"/>
        <v>0</v>
      </c>
      <c r="CM151" s="145">
        <f t="shared" si="45"/>
        <v>0</v>
      </c>
      <c r="CN151" s="145">
        <f t="shared" si="46"/>
        <v>0</v>
      </c>
      <c r="CO151" s="145">
        <f t="shared" si="47"/>
        <v>0</v>
      </c>
      <c r="CP151" s="145">
        <f t="shared" si="48"/>
        <v>0</v>
      </c>
      <c r="CQ151" s="145">
        <f t="shared" si="49"/>
        <v>0</v>
      </c>
      <c r="CR151" s="145">
        <f t="shared" si="50"/>
        <v>0</v>
      </c>
      <c r="CS151" s="145">
        <f t="shared" si="51"/>
        <v>0</v>
      </c>
      <c r="CT151" s="145">
        <f t="shared" si="52"/>
        <v>0</v>
      </c>
      <c r="CU151" s="145">
        <f t="shared" si="53"/>
        <v>0</v>
      </c>
    </row>
    <row r="152" spans="1:99">
      <c r="A152" s="241" t="s">
        <v>270</v>
      </c>
      <c r="B152" s="242"/>
      <c r="C152" s="243" t="s">
        <v>271</v>
      </c>
      <c r="D152" s="244" t="s">
        <v>272</v>
      </c>
      <c r="E152" s="148" t="s">
        <v>643</v>
      </c>
      <c r="F152" s="206">
        <v>0</v>
      </c>
      <c r="G152" s="207">
        <v>0</v>
      </c>
      <c r="H152" s="207">
        <v>1</v>
      </c>
      <c r="I152" s="207">
        <v>2.7586206896551726</v>
      </c>
      <c r="J152" s="207">
        <v>3.7470725995316161</v>
      </c>
      <c r="K152" s="207">
        <v>3.9599059522336346</v>
      </c>
      <c r="L152" s="207">
        <v>3.9939342124148944</v>
      </c>
      <c r="M152" s="207">
        <v>3.9990889575468591</v>
      </c>
      <c r="N152" s="207">
        <v>3.9998633171707083</v>
      </c>
      <c r="O152" s="207">
        <v>3.9999794969800946</v>
      </c>
      <c r="P152" s="207">
        <v>3.9999969245336149</v>
      </c>
      <c r="Q152" s="207">
        <v>3.9999998914622976</v>
      </c>
      <c r="R152" s="207">
        <v>3.9999999999917586</v>
      </c>
      <c r="S152" s="210"/>
      <c r="T152" s="209">
        <v>7.6972500000000004</v>
      </c>
      <c r="U152" s="136">
        <f t="shared" si="55"/>
        <v>7.6972500000000004</v>
      </c>
      <c r="V152" s="136">
        <f t="shared" si="55"/>
        <v>7.6972500000000004</v>
      </c>
      <c r="W152" s="136">
        <f t="shared" si="55"/>
        <v>7.6972500000000004</v>
      </c>
      <c r="X152" s="136">
        <f t="shared" si="55"/>
        <v>7.6972500000000004</v>
      </c>
      <c r="Y152" s="136">
        <f t="shared" si="55"/>
        <v>7.6972500000000004</v>
      </c>
      <c r="Z152" s="136">
        <f t="shared" si="55"/>
        <v>7.6972500000000004</v>
      </c>
      <c r="AA152" s="136">
        <f t="shared" si="55"/>
        <v>7.6972500000000004</v>
      </c>
      <c r="AB152" s="136">
        <f t="shared" si="55"/>
        <v>7.6972500000000004</v>
      </c>
      <c r="AC152" s="136">
        <f t="shared" si="55"/>
        <v>7.6972500000000004</v>
      </c>
      <c r="AD152" s="136">
        <f t="shared" si="55"/>
        <v>7.6972500000000004</v>
      </c>
      <c r="AE152" s="136">
        <f t="shared" si="55"/>
        <v>7.6972500000000004</v>
      </c>
      <c r="AF152" s="139"/>
      <c r="AG152" s="138">
        <v>4</v>
      </c>
      <c r="AI152" s="23">
        <f>T152*Invoer!E$8</f>
        <v>4.6183500000000004</v>
      </c>
      <c r="AJ152" s="23">
        <f>U152*Invoer!F$8</f>
        <v>4.6183500000000004</v>
      </c>
      <c r="AK152" s="23">
        <f>V152*Invoer!G$8</f>
        <v>4.6183500000000004</v>
      </c>
      <c r="AL152" s="23">
        <f>W152*Invoer!H$8</f>
        <v>4.6183500000000004</v>
      </c>
      <c r="AM152" s="23">
        <f>X152*Invoer!I$8</f>
        <v>4.6183500000000004</v>
      </c>
      <c r="AN152" s="23">
        <f>Y152*Invoer!J$8</f>
        <v>4.6183500000000004</v>
      </c>
      <c r="AO152" s="23">
        <f>Z152*Invoer!K$8</f>
        <v>4.6183500000000004</v>
      </c>
      <c r="AP152" s="23">
        <f>AA152*Invoer!L$8</f>
        <v>4.6183500000000004</v>
      </c>
      <c r="AQ152" s="23">
        <f>AB152*Invoer!M$8</f>
        <v>4.6183500000000004</v>
      </c>
      <c r="AR152" s="23">
        <f>AC152*Invoer!N$8</f>
        <v>4.6183500000000004</v>
      </c>
      <c r="AS152" s="23">
        <f>AD152*Invoer!O$8</f>
        <v>4.6183500000000004</v>
      </c>
      <c r="AT152" s="23">
        <f>AE152*Invoer!P$8</f>
        <v>4.6183500000000004</v>
      </c>
      <c r="AV152" s="22">
        <f>Invoer!E$6</f>
        <v>1</v>
      </c>
      <c r="AW152" s="22">
        <f>Invoer!F$6</f>
        <v>1</v>
      </c>
      <c r="AX152" s="22">
        <f>Invoer!G$6</f>
        <v>1</v>
      </c>
      <c r="AY152" s="22">
        <f>Invoer!H$6</f>
        <v>1</v>
      </c>
      <c r="AZ152" s="22">
        <f>Invoer!I$6</f>
        <v>1</v>
      </c>
      <c r="BA152" s="22">
        <f>Invoer!J$6</f>
        <v>1</v>
      </c>
      <c r="BB152" s="22">
        <f>Invoer!K$6</f>
        <v>1</v>
      </c>
      <c r="BC152" s="22">
        <f>Invoer!L$6</f>
        <v>1</v>
      </c>
      <c r="BD152" s="22">
        <f>Invoer!M$6</f>
        <v>1</v>
      </c>
      <c r="BE152" s="22">
        <f>Invoer!N$6</f>
        <v>1</v>
      </c>
      <c r="BF152" s="22">
        <f>Invoer!O$6</f>
        <v>1</v>
      </c>
      <c r="BG152" s="22">
        <f>Invoer!P$6</f>
        <v>1</v>
      </c>
      <c r="BI152" s="8">
        <f>Invoer!B$5</f>
        <v>0.75</v>
      </c>
      <c r="BJ152" s="63">
        <f>G152*$F152*$BI152*Invoer!E$10</f>
        <v>0</v>
      </c>
      <c r="BK152" s="63">
        <f>H152*$F152*$BI152*Invoer!F$10</f>
        <v>0</v>
      </c>
      <c r="BL152" s="63">
        <f>I152*$F152*$BI152*Invoer!G$10</f>
        <v>0</v>
      </c>
      <c r="BM152" s="63">
        <f>J152*$F152*$BI152*Invoer!H$10</f>
        <v>0</v>
      </c>
      <c r="BN152" s="63">
        <f>K152*$F152*$BI152*Invoer!I$10</f>
        <v>0</v>
      </c>
      <c r="BO152" s="63">
        <f>L152*$F152*$BI152*Invoer!J$10</f>
        <v>0</v>
      </c>
      <c r="BP152" s="63">
        <f>M152*$F152*$BI152*Invoer!K$10</f>
        <v>0</v>
      </c>
      <c r="BQ152" s="63">
        <f>N152*$F152*$BI152*Invoer!L$10</f>
        <v>0</v>
      </c>
      <c r="BR152" s="63">
        <f>O152*$F152*$BI152*Invoer!M$10</f>
        <v>0</v>
      </c>
      <c r="BS152" s="63">
        <f>P152*$F152*$BI152*Invoer!N$10</f>
        <v>0</v>
      </c>
      <c r="BT152" s="63">
        <f>Q152*$F152*$BI152*Invoer!O$10</f>
        <v>0</v>
      </c>
      <c r="BU152" s="63">
        <f>R152*$F152*$BI152*Invoer!P$10</f>
        <v>0</v>
      </c>
      <c r="BW152" s="7">
        <f>((BJ152*AV152)*(T152*Invoer!E$7))+BJ152*(100%-AV152)*AI152</f>
        <v>0</v>
      </c>
      <c r="BX152" s="7">
        <f>((BK152*AW152)*(U152*Invoer!F$7))+BK152*(100%-AW152)*AJ152</f>
        <v>0</v>
      </c>
      <c r="BY152" s="7">
        <f>((BL152*AX152)*(V152*Invoer!G$7))+BL152*(100%-AX152)*AK152</f>
        <v>0</v>
      </c>
      <c r="BZ152" s="7">
        <f>((BM152*AY152)*(W152*Invoer!H$7))+BM152*(100%-AY152)*AL152</f>
        <v>0</v>
      </c>
      <c r="CA152" s="7">
        <f>((BN152*AZ152)*(X152*Invoer!I$7))+BN152*(100%-AZ152)*AM152</f>
        <v>0</v>
      </c>
      <c r="CB152" s="7">
        <f>((BO152*BA152)*(Y152*Invoer!J$7))+BO152*(100%-BA152)*AN152</f>
        <v>0</v>
      </c>
      <c r="CC152" s="7">
        <f>((BP152*BB152)*(Z152*Invoer!K$7))+BP152*(100%-BB152)*AO152</f>
        <v>0</v>
      </c>
      <c r="CD152" s="7">
        <f>((BQ152*BC152)*(AA152*Invoer!L$7))+BQ152*(100%-BC152)*AP152</f>
        <v>0</v>
      </c>
      <c r="CE152" s="7">
        <f>((BR152*BD152)*(AB152*Invoer!M$7))+BR152*(100%-BD152)*AQ152</f>
        <v>0</v>
      </c>
      <c r="CF152" s="7">
        <f>((BS152*BE152)*(AC152*Invoer!N$7))+BS152*(100%-BE152)*AR152</f>
        <v>0</v>
      </c>
      <c r="CG152" s="7">
        <f>((BT152*BF152)*(AD152*Invoer!O$7))+BT152*(100%-BF152)*AS152</f>
        <v>0</v>
      </c>
      <c r="CH152" s="7">
        <f>((BU152*BG152)*(AE152*Invoer!P$7))+BU152*(100%-BG152)*AT152</f>
        <v>0</v>
      </c>
      <c r="CI152" s="7"/>
      <c r="CJ152" s="145">
        <f t="shared" si="42"/>
        <v>0</v>
      </c>
      <c r="CK152" s="145">
        <f t="shared" si="43"/>
        <v>0</v>
      </c>
      <c r="CL152" s="145">
        <f t="shared" si="44"/>
        <v>0</v>
      </c>
      <c r="CM152" s="145">
        <f t="shared" si="45"/>
        <v>0</v>
      </c>
      <c r="CN152" s="145">
        <f t="shared" si="46"/>
        <v>0</v>
      </c>
      <c r="CO152" s="145">
        <f t="shared" si="47"/>
        <v>0</v>
      </c>
      <c r="CP152" s="145">
        <f t="shared" si="48"/>
        <v>0</v>
      </c>
      <c r="CQ152" s="145">
        <f t="shared" si="49"/>
        <v>0</v>
      </c>
      <c r="CR152" s="145">
        <f t="shared" si="50"/>
        <v>0</v>
      </c>
      <c r="CS152" s="145">
        <f t="shared" si="51"/>
        <v>0</v>
      </c>
      <c r="CT152" s="145">
        <f t="shared" si="52"/>
        <v>0</v>
      </c>
      <c r="CU152" s="145">
        <f t="shared" si="53"/>
        <v>0</v>
      </c>
    </row>
    <row r="153" spans="1:99">
      <c r="A153" s="241" t="s">
        <v>273</v>
      </c>
      <c r="B153" s="242" t="s">
        <v>274</v>
      </c>
      <c r="C153" s="243" t="s">
        <v>274</v>
      </c>
      <c r="D153" s="244" t="s">
        <v>275</v>
      </c>
      <c r="E153" s="148" t="s">
        <v>643</v>
      </c>
      <c r="F153" s="206">
        <v>0</v>
      </c>
      <c r="G153" s="207">
        <v>0</v>
      </c>
      <c r="H153" s="207">
        <v>0</v>
      </c>
      <c r="I153" s="207">
        <v>0</v>
      </c>
      <c r="J153" s="207">
        <v>0</v>
      </c>
      <c r="K153" s="207">
        <v>0</v>
      </c>
      <c r="L153" s="207">
        <v>0</v>
      </c>
      <c r="M153" s="207">
        <v>0</v>
      </c>
      <c r="N153" s="207">
        <v>0</v>
      </c>
      <c r="O153" s="207">
        <v>0</v>
      </c>
      <c r="P153" s="207">
        <v>0</v>
      </c>
      <c r="Q153" s="207">
        <v>0</v>
      </c>
      <c r="R153" s="207">
        <v>0</v>
      </c>
      <c r="S153" s="210"/>
      <c r="T153" s="209">
        <v>0</v>
      </c>
      <c r="U153" s="136">
        <f t="shared" si="55"/>
        <v>0</v>
      </c>
      <c r="V153" s="136">
        <f t="shared" si="55"/>
        <v>0</v>
      </c>
      <c r="W153" s="136">
        <f t="shared" si="55"/>
        <v>0</v>
      </c>
      <c r="X153" s="136">
        <f t="shared" si="55"/>
        <v>0</v>
      </c>
      <c r="Y153" s="136">
        <f t="shared" si="55"/>
        <v>0</v>
      </c>
      <c r="Z153" s="136">
        <f t="shared" si="55"/>
        <v>0</v>
      </c>
      <c r="AA153" s="136">
        <f t="shared" si="55"/>
        <v>0</v>
      </c>
      <c r="AB153" s="136">
        <f t="shared" si="55"/>
        <v>0</v>
      </c>
      <c r="AC153" s="136">
        <f t="shared" si="55"/>
        <v>0</v>
      </c>
      <c r="AD153" s="136">
        <f t="shared" si="55"/>
        <v>0</v>
      </c>
      <c r="AE153" s="136">
        <f t="shared" si="55"/>
        <v>0</v>
      </c>
      <c r="AF153" s="139"/>
      <c r="AG153" s="138">
        <v>4</v>
      </c>
      <c r="AI153" s="23">
        <f>T153*Invoer!E$8</f>
        <v>0</v>
      </c>
      <c r="AJ153" s="23">
        <f>U153*Invoer!F$8</f>
        <v>0</v>
      </c>
      <c r="AK153" s="23">
        <f>V153*Invoer!G$8</f>
        <v>0</v>
      </c>
      <c r="AL153" s="23">
        <f>W153*Invoer!H$8</f>
        <v>0</v>
      </c>
      <c r="AM153" s="23">
        <f>X153*Invoer!I$8</f>
        <v>0</v>
      </c>
      <c r="AN153" s="23">
        <f>Y153*Invoer!J$8</f>
        <v>0</v>
      </c>
      <c r="AO153" s="23">
        <f>Z153*Invoer!K$8</f>
        <v>0</v>
      </c>
      <c r="AP153" s="23">
        <f>AA153*Invoer!L$8</f>
        <v>0</v>
      </c>
      <c r="AQ153" s="23">
        <f>AB153*Invoer!M$8</f>
        <v>0</v>
      </c>
      <c r="AR153" s="23">
        <f>AC153*Invoer!N$8</f>
        <v>0</v>
      </c>
      <c r="AS153" s="23">
        <f>AD153*Invoer!O$8</f>
        <v>0</v>
      </c>
      <c r="AT153" s="23">
        <f>AE153*Invoer!P$8</f>
        <v>0</v>
      </c>
      <c r="AV153" s="22">
        <f>Invoer!E$6</f>
        <v>1</v>
      </c>
      <c r="AW153" s="22">
        <f>Invoer!F$6</f>
        <v>1</v>
      </c>
      <c r="AX153" s="22">
        <f>Invoer!G$6</f>
        <v>1</v>
      </c>
      <c r="AY153" s="22">
        <f>Invoer!H$6</f>
        <v>1</v>
      </c>
      <c r="AZ153" s="22">
        <f>Invoer!I$6</f>
        <v>1</v>
      </c>
      <c r="BA153" s="22">
        <f>Invoer!J$6</f>
        <v>1</v>
      </c>
      <c r="BB153" s="22">
        <f>Invoer!K$6</f>
        <v>1</v>
      </c>
      <c r="BC153" s="22">
        <f>Invoer!L$6</f>
        <v>1</v>
      </c>
      <c r="BD153" s="22">
        <f>Invoer!M$6</f>
        <v>1</v>
      </c>
      <c r="BE153" s="22">
        <f>Invoer!N$6</f>
        <v>1</v>
      </c>
      <c r="BF153" s="22">
        <f>Invoer!O$6</f>
        <v>1</v>
      </c>
      <c r="BG153" s="22">
        <f>Invoer!P$6</f>
        <v>1</v>
      </c>
      <c r="BI153" s="8">
        <f>Invoer!B$5</f>
        <v>0.75</v>
      </c>
      <c r="BJ153" s="63">
        <f>G153*$F153*$BI153*Invoer!E$10</f>
        <v>0</v>
      </c>
      <c r="BK153" s="63">
        <f>H153*$F153*$BI153*Invoer!F$10</f>
        <v>0</v>
      </c>
      <c r="BL153" s="63">
        <f>I153*$F153*$BI153*Invoer!G$10</f>
        <v>0</v>
      </c>
      <c r="BM153" s="63">
        <f>J153*$F153*$BI153*Invoer!H$10</f>
        <v>0</v>
      </c>
      <c r="BN153" s="63">
        <f>K153*$F153*$BI153*Invoer!I$10</f>
        <v>0</v>
      </c>
      <c r="BO153" s="63">
        <f>L153*$F153*$BI153*Invoer!J$10</f>
        <v>0</v>
      </c>
      <c r="BP153" s="63">
        <f>M153*$F153*$BI153*Invoer!K$10</f>
        <v>0</v>
      </c>
      <c r="BQ153" s="63">
        <f>N153*$F153*$BI153*Invoer!L$10</f>
        <v>0</v>
      </c>
      <c r="BR153" s="63">
        <f>O153*$F153*$BI153*Invoer!M$10</f>
        <v>0</v>
      </c>
      <c r="BS153" s="63">
        <f>P153*$F153*$BI153*Invoer!N$10</f>
        <v>0</v>
      </c>
      <c r="BT153" s="63">
        <f>Q153*$F153*$BI153*Invoer!O$10</f>
        <v>0</v>
      </c>
      <c r="BU153" s="63">
        <f>R153*$F153*$BI153*Invoer!P$10</f>
        <v>0</v>
      </c>
      <c r="BW153" s="7">
        <f>((BJ153*AV153)*(T153*Invoer!E$7))+BJ153*(100%-AV153)*AI153</f>
        <v>0</v>
      </c>
      <c r="BX153" s="7">
        <f>((BK153*AW153)*(U153*Invoer!F$7))+BK153*(100%-AW153)*AJ153</f>
        <v>0</v>
      </c>
      <c r="BY153" s="7">
        <f>((BL153*AX153)*(V153*Invoer!G$7))+BL153*(100%-AX153)*AK153</f>
        <v>0</v>
      </c>
      <c r="BZ153" s="7">
        <f>((BM153*AY153)*(W153*Invoer!H$7))+BM153*(100%-AY153)*AL153</f>
        <v>0</v>
      </c>
      <c r="CA153" s="7">
        <f>((BN153*AZ153)*(X153*Invoer!I$7))+BN153*(100%-AZ153)*AM153</f>
        <v>0</v>
      </c>
      <c r="CB153" s="7">
        <f>((BO153*BA153)*(Y153*Invoer!J$7))+BO153*(100%-BA153)*AN153</f>
        <v>0</v>
      </c>
      <c r="CC153" s="7">
        <f>((BP153*BB153)*(Z153*Invoer!K$7))+BP153*(100%-BB153)*AO153</f>
        <v>0</v>
      </c>
      <c r="CD153" s="7">
        <f>((BQ153*BC153)*(AA153*Invoer!L$7))+BQ153*(100%-BC153)*AP153</f>
        <v>0</v>
      </c>
      <c r="CE153" s="7">
        <f>((BR153*BD153)*(AB153*Invoer!M$7))+BR153*(100%-BD153)*AQ153</f>
        <v>0</v>
      </c>
      <c r="CF153" s="7">
        <f>((BS153*BE153)*(AC153*Invoer!N$7))+BS153*(100%-BE153)*AR153</f>
        <v>0</v>
      </c>
      <c r="CG153" s="7">
        <f>((BT153*BF153)*(AD153*Invoer!O$7))+BT153*(100%-BF153)*AS153</f>
        <v>0</v>
      </c>
      <c r="CH153" s="7">
        <f>((BU153*BG153)*(AE153*Invoer!P$7))+BU153*(100%-BG153)*AT153</f>
        <v>0</v>
      </c>
      <c r="CI153" s="7"/>
      <c r="CJ153" s="145">
        <f t="shared" si="42"/>
        <v>0</v>
      </c>
      <c r="CK153" s="145">
        <f t="shared" si="43"/>
        <v>0</v>
      </c>
      <c r="CL153" s="145">
        <f t="shared" si="44"/>
        <v>0</v>
      </c>
      <c r="CM153" s="145">
        <f t="shared" si="45"/>
        <v>0</v>
      </c>
      <c r="CN153" s="145">
        <f t="shared" si="46"/>
        <v>0</v>
      </c>
      <c r="CO153" s="145">
        <f t="shared" si="47"/>
        <v>0</v>
      </c>
      <c r="CP153" s="145">
        <f t="shared" si="48"/>
        <v>0</v>
      </c>
      <c r="CQ153" s="145">
        <f t="shared" si="49"/>
        <v>0</v>
      </c>
      <c r="CR153" s="145">
        <f t="shared" si="50"/>
        <v>0</v>
      </c>
      <c r="CS153" s="145">
        <f t="shared" si="51"/>
        <v>0</v>
      </c>
      <c r="CT153" s="145">
        <f t="shared" si="52"/>
        <v>0</v>
      </c>
      <c r="CU153" s="145">
        <f t="shared" si="53"/>
        <v>0</v>
      </c>
    </row>
    <row r="154" spans="1:99">
      <c r="A154" s="255" t="s">
        <v>421</v>
      </c>
      <c r="B154" s="246"/>
      <c r="C154" s="246" t="s">
        <v>516</v>
      </c>
      <c r="D154" s="244" t="s">
        <v>632</v>
      </c>
      <c r="E154" s="148" t="s">
        <v>643</v>
      </c>
      <c r="F154" s="206">
        <v>0</v>
      </c>
      <c r="G154" s="207">
        <v>0</v>
      </c>
      <c r="H154" s="207">
        <v>0.5</v>
      </c>
      <c r="I154" s="207">
        <v>1</v>
      </c>
      <c r="J154" s="207">
        <v>2</v>
      </c>
      <c r="K154" s="207">
        <v>2.5</v>
      </c>
      <c r="L154" s="207">
        <v>2.5</v>
      </c>
      <c r="M154" s="207">
        <v>2.5</v>
      </c>
      <c r="N154" s="207">
        <v>2.5</v>
      </c>
      <c r="O154" s="207">
        <v>2.5</v>
      </c>
      <c r="P154" s="207">
        <v>2.5</v>
      </c>
      <c r="Q154" s="207">
        <v>2.5</v>
      </c>
      <c r="R154" s="207">
        <v>1.2</v>
      </c>
      <c r="S154" s="211"/>
      <c r="T154" s="209">
        <v>7.6972500000000004</v>
      </c>
      <c r="U154" s="136">
        <f t="shared" si="55"/>
        <v>7.6972500000000004</v>
      </c>
      <c r="V154" s="136">
        <f t="shared" si="55"/>
        <v>7.6972500000000004</v>
      </c>
      <c r="W154" s="136">
        <f t="shared" si="55"/>
        <v>7.6972500000000004</v>
      </c>
      <c r="X154" s="136">
        <f t="shared" si="55"/>
        <v>7.6972500000000004</v>
      </c>
      <c r="Y154" s="136">
        <f t="shared" si="55"/>
        <v>7.6972500000000004</v>
      </c>
      <c r="Z154" s="136">
        <f t="shared" si="55"/>
        <v>7.6972500000000004</v>
      </c>
      <c r="AA154" s="136">
        <f t="shared" si="55"/>
        <v>7.6972500000000004</v>
      </c>
      <c r="AB154" s="136">
        <f t="shared" si="55"/>
        <v>7.6972500000000004</v>
      </c>
      <c r="AC154" s="136">
        <f t="shared" si="55"/>
        <v>7.6972500000000004</v>
      </c>
      <c r="AD154" s="136">
        <f t="shared" si="55"/>
        <v>7.6972500000000004</v>
      </c>
      <c r="AE154" s="136">
        <f t="shared" si="55"/>
        <v>7.6972500000000004</v>
      </c>
      <c r="AF154" s="139"/>
      <c r="AG154" s="138">
        <v>4</v>
      </c>
      <c r="AH154" s="23"/>
      <c r="AI154" s="23">
        <f>T154*Invoer!E$8</f>
        <v>4.6183500000000004</v>
      </c>
      <c r="AJ154" s="23">
        <f>U154*Invoer!F$8</f>
        <v>4.6183500000000004</v>
      </c>
      <c r="AK154" s="23">
        <f>V154*Invoer!G$8</f>
        <v>4.6183500000000004</v>
      </c>
      <c r="AL154" s="23">
        <f>W154*Invoer!H$8</f>
        <v>4.6183500000000004</v>
      </c>
      <c r="AM154" s="23">
        <f>X154*Invoer!I$8</f>
        <v>4.6183500000000004</v>
      </c>
      <c r="AN154" s="23">
        <f>Y154*Invoer!J$8</f>
        <v>4.6183500000000004</v>
      </c>
      <c r="AO154" s="23">
        <f>Z154*Invoer!K$8</f>
        <v>4.6183500000000004</v>
      </c>
      <c r="AP154" s="23">
        <f>AA154*Invoer!L$8</f>
        <v>4.6183500000000004</v>
      </c>
      <c r="AQ154" s="23">
        <f>AB154*Invoer!M$8</f>
        <v>4.6183500000000004</v>
      </c>
      <c r="AR154" s="23">
        <f>AC154*Invoer!N$8</f>
        <v>4.6183500000000004</v>
      </c>
      <c r="AS154" s="23">
        <f>AD154*Invoer!O$8</f>
        <v>4.6183500000000004</v>
      </c>
      <c r="AT154" s="23">
        <f>AE154*Invoer!P$8</f>
        <v>4.6183500000000004</v>
      </c>
      <c r="AU154" s="22"/>
      <c r="AV154" s="22">
        <f>Invoer!E$6</f>
        <v>1</v>
      </c>
      <c r="AW154" s="22">
        <f>Invoer!F$6</f>
        <v>1</v>
      </c>
      <c r="AX154" s="22">
        <f>Invoer!G$6</f>
        <v>1</v>
      </c>
      <c r="AY154" s="22">
        <f>Invoer!H$6</f>
        <v>1</v>
      </c>
      <c r="AZ154" s="22">
        <f>Invoer!I$6</f>
        <v>1</v>
      </c>
      <c r="BA154" s="22">
        <f>Invoer!J$6</f>
        <v>1</v>
      </c>
      <c r="BB154" s="22">
        <f>Invoer!K$6</f>
        <v>1</v>
      </c>
      <c r="BC154" s="22">
        <f>Invoer!L$6</f>
        <v>1</v>
      </c>
      <c r="BD154" s="22">
        <f>Invoer!M$6</f>
        <v>1</v>
      </c>
      <c r="BE154" s="22">
        <f>Invoer!N$6</f>
        <v>1</v>
      </c>
      <c r="BF154" s="22">
        <f>Invoer!O$6</f>
        <v>1</v>
      </c>
      <c r="BG154" s="22">
        <f>Invoer!P$6</f>
        <v>1</v>
      </c>
      <c r="BH154" s="8"/>
      <c r="BI154" s="8">
        <f>Invoer!B$5</f>
        <v>0.75</v>
      </c>
      <c r="BJ154" s="63">
        <f>G154*$F154*$BI154*Invoer!E$10</f>
        <v>0</v>
      </c>
      <c r="BK154" s="63">
        <f>H154*$F154*$BI154*Invoer!F$10</f>
        <v>0</v>
      </c>
      <c r="BL154" s="63">
        <f>I154*$F154*$BI154*Invoer!G$10</f>
        <v>0</v>
      </c>
      <c r="BM154" s="63">
        <f>J154*$F154*$BI154*Invoer!H$10</f>
        <v>0</v>
      </c>
      <c r="BN154" s="63">
        <f>K154*$F154*$BI154*Invoer!I$10</f>
        <v>0</v>
      </c>
      <c r="BO154" s="63">
        <f>L154*$F154*$BI154*Invoer!J$10</f>
        <v>0</v>
      </c>
      <c r="BP154" s="63">
        <f>M154*$F154*$BI154*Invoer!K$10</f>
        <v>0</v>
      </c>
      <c r="BQ154" s="63">
        <f>N154*$F154*$BI154*Invoer!L$10</f>
        <v>0</v>
      </c>
      <c r="BR154" s="63">
        <f>O154*$F154*$BI154*Invoer!M$10</f>
        <v>0</v>
      </c>
      <c r="BS154" s="63">
        <f>P154*$F154*$BI154*Invoer!N$10</f>
        <v>0</v>
      </c>
      <c r="BT154" s="63">
        <f>Q154*$F154*$BI154*Invoer!O$10</f>
        <v>0</v>
      </c>
      <c r="BU154" s="63">
        <f>R154*$F154*$BI154*Invoer!P$10</f>
        <v>0</v>
      </c>
      <c r="BV154" s="7"/>
      <c r="BW154" s="7">
        <f>((BJ154*AV154)*(T154*Invoer!E$7))+BJ154*(100%-AV154)*AI154</f>
        <v>0</v>
      </c>
      <c r="BX154" s="7">
        <f>((BK154*AW154)*(U154*Invoer!F$7))+BK154*(100%-AW154)*AJ154</f>
        <v>0</v>
      </c>
      <c r="BY154" s="7">
        <f>((BL154*AX154)*(V154*Invoer!G$7))+BL154*(100%-AX154)*AK154</f>
        <v>0</v>
      </c>
      <c r="BZ154" s="7">
        <f>((BM154*AY154)*(W154*Invoer!H$7))+BM154*(100%-AY154)*AL154</f>
        <v>0</v>
      </c>
      <c r="CA154" s="7">
        <f>((BN154*AZ154)*(X154*Invoer!I$7))+BN154*(100%-AZ154)*AM154</f>
        <v>0</v>
      </c>
      <c r="CB154" s="7">
        <f>((BO154*BA154)*(Y154*Invoer!J$7))+BO154*(100%-BA154)*AN154</f>
        <v>0</v>
      </c>
      <c r="CC154" s="7">
        <f>((BP154*BB154)*(Z154*Invoer!K$7))+BP154*(100%-BB154)*AO154</f>
        <v>0</v>
      </c>
      <c r="CD154" s="7">
        <f>((BQ154*BC154)*(AA154*Invoer!L$7))+BQ154*(100%-BC154)*AP154</f>
        <v>0</v>
      </c>
      <c r="CE154" s="7">
        <f>((BR154*BD154)*(AB154*Invoer!M$7))+BR154*(100%-BD154)*AQ154</f>
        <v>0</v>
      </c>
      <c r="CF154" s="7">
        <f>((BS154*BE154)*(AC154*Invoer!N$7))+BS154*(100%-BE154)*AR154</f>
        <v>0</v>
      </c>
      <c r="CG154" s="7">
        <f>((BT154*BF154)*(AD154*Invoer!O$7))+BT154*(100%-BF154)*AS154</f>
        <v>0</v>
      </c>
      <c r="CH154" s="7">
        <f>((BU154*BG154)*(AE154*Invoer!P$7))+BU154*(100%-BG154)*AT154</f>
        <v>0</v>
      </c>
      <c r="CI154" s="7"/>
      <c r="CJ154" s="145">
        <f t="shared" si="42"/>
        <v>0</v>
      </c>
      <c r="CK154" s="145">
        <f t="shared" si="43"/>
        <v>0</v>
      </c>
      <c r="CL154" s="145">
        <f t="shared" si="44"/>
        <v>0</v>
      </c>
      <c r="CM154" s="145">
        <f t="shared" si="45"/>
        <v>0</v>
      </c>
      <c r="CN154" s="145">
        <f t="shared" si="46"/>
        <v>0</v>
      </c>
      <c r="CO154" s="145">
        <f t="shared" si="47"/>
        <v>0</v>
      </c>
      <c r="CP154" s="145">
        <f t="shared" si="48"/>
        <v>0</v>
      </c>
      <c r="CQ154" s="145">
        <f t="shared" si="49"/>
        <v>0</v>
      </c>
      <c r="CR154" s="145">
        <f t="shared" si="50"/>
        <v>0</v>
      </c>
      <c r="CS154" s="145">
        <f t="shared" si="51"/>
        <v>0</v>
      </c>
      <c r="CT154" s="145">
        <f t="shared" si="52"/>
        <v>0</v>
      </c>
      <c r="CU154" s="145">
        <f t="shared" si="53"/>
        <v>0</v>
      </c>
    </row>
    <row r="155" spans="1:99">
      <c r="A155" s="241" t="s">
        <v>276</v>
      </c>
      <c r="B155" s="242"/>
      <c r="C155" s="246" t="s">
        <v>277</v>
      </c>
      <c r="D155" s="244" t="s">
        <v>278</v>
      </c>
      <c r="E155" s="148" t="s">
        <v>643</v>
      </c>
      <c r="F155" s="206">
        <v>0</v>
      </c>
      <c r="G155" s="207">
        <v>0</v>
      </c>
      <c r="H155" s="207">
        <v>0.5</v>
      </c>
      <c r="I155" s="207">
        <v>0.9</v>
      </c>
      <c r="J155" s="207">
        <v>1.9</v>
      </c>
      <c r="K155" s="207">
        <v>2.5</v>
      </c>
      <c r="L155" s="207">
        <v>2.5</v>
      </c>
      <c r="M155" s="207">
        <v>2.5</v>
      </c>
      <c r="N155" s="207">
        <v>2.5</v>
      </c>
      <c r="O155" s="207">
        <v>2.5</v>
      </c>
      <c r="P155" s="207">
        <v>2.5</v>
      </c>
      <c r="Q155" s="207">
        <v>2.5</v>
      </c>
      <c r="R155" s="207">
        <v>0.5</v>
      </c>
      <c r="S155" s="210"/>
      <c r="T155" s="209">
        <v>10.7402295</v>
      </c>
      <c r="U155" s="136">
        <f t="shared" si="55"/>
        <v>10.7402295</v>
      </c>
      <c r="V155" s="136">
        <f t="shared" si="55"/>
        <v>10.7402295</v>
      </c>
      <c r="W155" s="136">
        <f t="shared" si="55"/>
        <v>10.7402295</v>
      </c>
      <c r="X155" s="136">
        <f t="shared" si="55"/>
        <v>10.7402295</v>
      </c>
      <c r="Y155" s="136">
        <f t="shared" si="55"/>
        <v>10.7402295</v>
      </c>
      <c r="Z155" s="136">
        <f t="shared" si="55"/>
        <v>10.7402295</v>
      </c>
      <c r="AA155" s="136">
        <f t="shared" si="55"/>
        <v>10.7402295</v>
      </c>
      <c r="AB155" s="136">
        <f t="shared" si="55"/>
        <v>10.7402295</v>
      </c>
      <c r="AC155" s="136">
        <f t="shared" si="55"/>
        <v>10.7402295</v>
      </c>
      <c r="AD155" s="136">
        <f t="shared" si="55"/>
        <v>10.7402295</v>
      </c>
      <c r="AE155" s="136">
        <f t="shared" si="55"/>
        <v>10.7402295</v>
      </c>
      <c r="AF155" s="139"/>
      <c r="AG155" s="138">
        <v>4</v>
      </c>
      <c r="AI155" s="23">
        <f>T155*Invoer!E$8</f>
        <v>6.4441376999999997</v>
      </c>
      <c r="AJ155" s="23">
        <f>U155*Invoer!F$8</f>
        <v>6.4441376999999997</v>
      </c>
      <c r="AK155" s="23">
        <f>V155*Invoer!G$8</f>
        <v>6.4441376999999997</v>
      </c>
      <c r="AL155" s="23">
        <f>W155*Invoer!H$8</f>
        <v>6.4441376999999997</v>
      </c>
      <c r="AM155" s="23">
        <f>X155*Invoer!I$8</f>
        <v>6.4441376999999997</v>
      </c>
      <c r="AN155" s="23">
        <f>Y155*Invoer!J$8</f>
        <v>6.4441376999999997</v>
      </c>
      <c r="AO155" s="23">
        <f>Z155*Invoer!K$8</f>
        <v>6.4441376999999997</v>
      </c>
      <c r="AP155" s="23">
        <f>AA155*Invoer!L$8</f>
        <v>6.4441376999999997</v>
      </c>
      <c r="AQ155" s="23">
        <f>AB155*Invoer!M$8</f>
        <v>6.4441376999999997</v>
      </c>
      <c r="AR155" s="23">
        <f>AC155*Invoer!N$8</f>
        <v>6.4441376999999997</v>
      </c>
      <c r="AS155" s="23">
        <f>AD155*Invoer!O$8</f>
        <v>6.4441376999999997</v>
      </c>
      <c r="AT155" s="23">
        <f>AE155*Invoer!P$8</f>
        <v>6.4441376999999997</v>
      </c>
      <c r="AV155" s="22">
        <f>Invoer!E$6</f>
        <v>1</v>
      </c>
      <c r="AW155" s="22">
        <f>Invoer!F$6</f>
        <v>1</v>
      </c>
      <c r="AX155" s="22">
        <f>Invoer!G$6</f>
        <v>1</v>
      </c>
      <c r="AY155" s="22">
        <f>Invoer!H$6</f>
        <v>1</v>
      </c>
      <c r="AZ155" s="22">
        <f>Invoer!I$6</f>
        <v>1</v>
      </c>
      <c r="BA155" s="22">
        <f>Invoer!J$6</f>
        <v>1</v>
      </c>
      <c r="BB155" s="22">
        <f>Invoer!K$6</f>
        <v>1</v>
      </c>
      <c r="BC155" s="22">
        <f>Invoer!L$6</f>
        <v>1</v>
      </c>
      <c r="BD155" s="22">
        <f>Invoer!M$6</f>
        <v>1</v>
      </c>
      <c r="BE155" s="22">
        <f>Invoer!N$6</f>
        <v>1</v>
      </c>
      <c r="BF155" s="22">
        <f>Invoer!O$6</f>
        <v>1</v>
      </c>
      <c r="BG155" s="22">
        <f>Invoer!P$6</f>
        <v>1</v>
      </c>
      <c r="BI155" s="8">
        <f>Invoer!B$5</f>
        <v>0.75</v>
      </c>
      <c r="BJ155" s="63">
        <f>G155*$F155*$BI155*Invoer!E$10</f>
        <v>0</v>
      </c>
      <c r="BK155" s="63">
        <f>H155*$F155*$BI155*Invoer!F$10</f>
        <v>0</v>
      </c>
      <c r="BL155" s="63">
        <f>I155*$F155*$BI155*Invoer!G$10</f>
        <v>0</v>
      </c>
      <c r="BM155" s="63">
        <f>J155*$F155*$BI155*Invoer!H$10</f>
        <v>0</v>
      </c>
      <c r="BN155" s="63">
        <f>K155*$F155*$BI155*Invoer!I$10</f>
        <v>0</v>
      </c>
      <c r="BO155" s="63">
        <f>L155*$F155*$BI155*Invoer!J$10</f>
        <v>0</v>
      </c>
      <c r="BP155" s="63">
        <f>M155*$F155*$BI155*Invoer!K$10</f>
        <v>0</v>
      </c>
      <c r="BQ155" s="63">
        <f>N155*$F155*$BI155*Invoer!L$10</f>
        <v>0</v>
      </c>
      <c r="BR155" s="63">
        <f>O155*$F155*$BI155*Invoer!M$10</f>
        <v>0</v>
      </c>
      <c r="BS155" s="63">
        <f>P155*$F155*$BI155*Invoer!N$10</f>
        <v>0</v>
      </c>
      <c r="BT155" s="63">
        <f>Q155*$F155*$BI155*Invoer!O$10</f>
        <v>0</v>
      </c>
      <c r="BU155" s="63">
        <f>R155*$F155*$BI155*Invoer!P$10</f>
        <v>0</v>
      </c>
      <c r="BW155" s="7">
        <f>((BJ155*AV155)*(T155*Invoer!E$7))+BJ155*(100%-AV155)*AI155</f>
        <v>0</v>
      </c>
      <c r="BX155" s="7">
        <f>((BK155*AW155)*(U155*Invoer!F$7))+BK155*(100%-AW155)*AJ155</f>
        <v>0</v>
      </c>
      <c r="BY155" s="7">
        <f>((BL155*AX155)*(V155*Invoer!G$7))+BL155*(100%-AX155)*AK155</f>
        <v>0</v>
      </c>
      <c r="BZ155" s="7">
        <f>((BM155*AY155)*(W155*Invoer!H$7))+BM155*(100%-AY155)*AL155</f>
        <v>0</v>
      </c>
      <c r="CA155" s="7">
        <f>((BN155*AZ155)*(X155*Invoer!I$7))+BN155*(100%-AZ155)*AM155</f>
        <v>0</v>
      </c>
      <c r="CB155" s="7">
        <f>((BO155*BA155)*(Y155*Invoer!J$7))+BO155*(100%-BA155)*AN155</f>
        <v>0</v>
      </c>
      <c r="CC155" s="7">
        <f>((BP155*BB155)*(Z155*Invoer!K$7))+BP155*(100%-BB155)*AO155</f>
        <v>0</v>
      </c>
      <c r="CD155" s="7">
        <f>((BQ155*BC155)*(AA155*Invoer!L$7))+BQ155*(100%-BC155)*AP155</f>
        <v>0</v>
      </c>
      <c r="CE155" s="7">
        <f>((BR155*BD155)*(AB155*Invoer!M$7))+BR155*(100%-BD155)*AQ155</f>
        <v>0</v>
      </c>
      <c r="CF155" s="7">
        <f>((BS155*BE155)*(AC155*Invoer!N$7))+BS155*(100%-BE155)*AR155</f>
        <v>0</v>
      </c>
      <c r="CG155" s="7">
        <f>((BT155*BF155)*(AD155*Invoer!O$7))+BT155*(100%-BF155)*AS155</f>
        <v>0</v>
      </c>
      <c r="CH155" s="7">
        <f>((BU155*BG155)*(AE155*Invoer!P$7))+BU155*(100%-BG155)*AT155</f>
        <v>0</v>
      </c>
      <c r="CI155" s="7"/>
      <c r="CJ155" s="145">
        <f t="shared" si="42"/>
        <v>0</v>
      </c>
      <c r="CK155" s="145">
        <f t="shared" si="43"/>
        <v>0</v>
      </c>
      <c r="CL155" s="145">
        <f t="shared" si="44"/>
        <v>0</v>
      </c>
      <c r="CM155" s="145">
        <f t="shared" si="45"/>
        <v>0</v>
      </c>
      <c r="CN155" s="145">
        <f t="shared" si="46"/>
        <v>0</v>
      </c>
      <c r="CO155" s="145">
        <f t="shared" si="47"/>
        <v>0</v>
      </c>
      <c r="CP155" s="145">
        <f t="shared" si="48"/>
        <v>0</v>
      </c>
      <c r="CQ155" s="145">
        <f t="shared" si="49"/>
        <v>0</v>
      </c>
      <c r="CR155" s="145">
        <f t="shared" si="50"/>
        <v>0</v>
      </c>
      <c r="CS155" s="145">
        <f t="shared" si="51"/>
        <v>0</v>
      </c>
      <c r="CT155" s="145">
        <f t="shared" si="52"/>
        <v>0</v>
      </c>
      <c r="CU155" s="145">
        <f t="shared" si="53"/>
        <v>0</v>
      </c>
    </row>
    <row r="156" spans="1:99">
      <c r="A156" s="241" t="s">
        <v>549</v>
      </c>
      <c r="B156" s="242"/>
      <c r="C156" s="246" t="s">
        <v>290</v>
      </c>
      <c r="D156" s="244" t="s">
        <v>160</v>
      </c>
      <c r="E156" s="148" t="s">
        <v>643</v>
      </c>
      <c r="F156" s="206">
        <v>0</v>
      </c>
      <c r="G156" s="207">
        <v>0</v>
      </c>
      <c r="H156" s="207">
        <v>0</v>
      </c>
      <c r="I156" s="207">
        <v>0.6</v>
      </c>
      <c r="J156" s="207">
        <v>1.5</v>
      </c>
      <c r="K156" s="207">
        <v>2.5</v>
      </c>
      <c r="L156" s="207">
        <v>3.5</v>
      </c>
      <c r="M156" s="207">
        <v>3.5</v>
      </c>
      <c r="N156" s="207">
        <v>3.5</v>
      </c>
      <c r="O156" s="207">
        <v>3.5</v>
      </c>
      <c r="P156" s="207">
        <v>3.5</v>
      </c>
      <c r="Q156" s="207">
        <v>3.5</v>
      </c>
      <c r="R156" s="207">
        <v>3.5</v>
      </c>
      <c r="S156" s="210"/>
      <c r="T156" s="209">
        <v>9.4932750000000006</v>
      </c>
      <c r="U156" s="136">
        <f t="shared" ref="U156:AE165" si="56">$T156</f>
        <v>9.4932750000000006</v>
      </c>
      <c r="V156" s="136">
        <f t="shared" si="56"/>
        <v>9.4932750000000006</v>
      </c>
      <c r="W156" s="136">
        <f t="shared" si="56"/>
        <v>9.4932750000000006</v>
      </c>
      <c r="X156" s="136">
        <f t="shared" si="56"/>
        <v>9.4932750000000006</v>
      </c>
      <c r="Y156" s="136">
        <f t="shared" si="56"/>
        <v>9.4932750000000006</v>
      </c>
      <c r="Z156" s="136">
        <f t="shared" si="56"/>
        <v>9.4932750000000006</v>
      </c>
      <c r="AA156" s="136">
        <f t="shared" si="56"/>
        <v>9.4932750000000006</v>
      </c>
      <c r="AB156" s="136">
        <f t="shared" si="56"/>
        <v>9.4932750000000006</v>
      </c>
      <c r="AC156" s="136">
        <f t="shared" si="56"/>
        <v>9.4932750000000006</v>
      </c>
      <c r="AD156" s="136">
        <f t="shared" si="56"/>
        <v>9.4932750000000006</v>
      </c>
      <c r="AE156" s="136">
        <f t="shared" si="56"/>
        <v>9.4932750000000006</v>
      </c>
      <c r="AF156" s="139"/>
      <c r="AG156" s="138">
        <v>4</v>
      </c>
      <c r="AI156" s="23">
        <f>T156*Invoer!E$8</f>
        <v>5.6959650000000002</v>
      </c>
      <c r="AJ156" s="23">
        <f>U156*Invoer!F$8</f>
        <v>5.6959650000000002</v>
      </c>
      <c r="AK156" s="23">
        <f>V156*Invoer!G$8</f>
        <v>5.6959650000000002</v>
      </c>
      <c r="AL156" s="23">
        <f>W156*Invoer!H$8</f>
        <v>5.6959650000000002</v>
      </c>
      <c r="AM156" s="23">
        <f>X156*Invoer!I$8</f>
        <v>5.6959650000000002</v>
      </c>
      <c r="AN156" s="23">
        <f>Y156*Invoer!J$8</f>
        <v>5.6959650000000002</v>
      </c>
      <c r="AO156" s="23">
        <f>Z156*Invoer!K$8</f>
        <v>5.6959650000000002</v>
      </c>
      <c r="AP156" s="23">
        <f>AA156*Invoer!L$8</f>
        <v>5.6959650000000002</v>
      </c>
      <c r="AQ156" s="23">
        <f>AB156*Invoer!M$8</f>
        <v>5.6959650000000002</v>
      </c>
      <c r="AR156" s="23">
        <f>AC156*Invoer!N$8</f>
        <v>5.6959650000000002</v>
      </c>
      <c r="AS156" s="23">
        <f>AD156*Invoer!O$8</f>
        <v>5.6959650000000002</v>
      </c>
      <c r="AT156" s="23">
        <f>AE156*Invoer!P$8</f>
        <v>5.6959650000000002</v>
      </c>
      <c r="AV156" s="22">
        <f>Invoer!E$6</f>
        <v>1</v>
      </c>
      <c r="AW156" s="22">
        <f>Invoer!F$6</f>
        <v>1</v>
      </c>
      <c r="AX156" s="22">
        <f>Invoer!G$6</f>
        <v>1</v>
      </c>
      <c r="AY156" s="22">
        <f>Invoer!H$6</f>
        <v>1</v>
      </c>
      <c r="AZ156" s="22">
        <f>Invoer!I$6</f>
        <v>1</v>
      </c>
      <c r="BA156" s="22">
        <f>Invoer!J$6</f>
        <v>1</v>
      </c>
      <c r="BB156" s="22">
        <f>Invoer!K$6</f>
        <v>1</v>
      </c>
      <c r="BC156" s="22">
        <f>Invoer!L$6</f>
        <v>1</v>
      </c>
      <c r="BD156" s="22">
        <f>Invoer!M$6</f>
        <v>1</v>
      </c>
      <c r="BE156" s="22">
        <f>Invoer!N$6</f>
        <v>1</v>
      </c>
      <c r="BF156" s="22">
        <f>Invoer!O$6</f>
        <v>1</v>
      </c>
      <c r="BG156" s="22">
        <f>Invoer!P$6</f>
        <v>1</v>
      </c>
      <c r="BI156" s="8">
        <f>Invoer!B$5</f>
        <v>0.75</v>
      </c>
      <c r="BJ156" s="63">
        <f>G156*$F156*$BI156*Invoer!E$10</f>
        <v>0</v>
      </c>
      <c r="BK156" s="63">
        <f>H156*$F156*$BI156*Invoer!F$10</f>
        <v>0</v>
      </c>
      <c r="BL156" s="63">
        <f>I156*$F156*$BI156*Invoer!G$10</f>
        <v>0</v>
      </c>
      <c r="BM156" s="63">
        <f>J156*$F156*$BI156*Invoer!H$10</f>
        <v>0</v>
      </c>
      <c r="BN156" s="63">
        <f>K156*$F156*$BI156*Invoer!I$10</f>
        <v>0</v>
      </c>
      <c r="BO156" s="63">
        <f>L156*$F156*$BI156*Invoer!J$10</f>
        <v>0</v>
      </c>
      <c r="BP156" s="63">
        <f>M156*$F156*$BI156*Invoer!K$10</f>
        <v>0</v>
      </c>
      <c r="BQ156" s="63">
        <f>N156*$F156*$BI156*Invoer!L$10</f>
        <v>0</v>
      </c>
      <c r="BR156" s="63">
        <f>O156*$F156*$BI156*Invoer!M$10</f>
        <v>0</v>
      </c>
      <c r="BS156" s="63">
        <f>P156*$F156*$BI156*Invoer!N$10</f>
        <v>0</v>
      </c>
      <c r="BT156" s="63">
        <f>Q156*$F156*$BI156*Invoer!O$10</f>
        <v>0</v>
      </c>
      <c r="BU156" s="63">
        <f>R156*$F156*$BI156*Invoer!P$10</f>
        <v>0</v>
      </c>
      <c r="BW156" s="7">
        <f>((BJ156*AV156)*(T156*Invoer!E$7))+BJ156*(100%-AV156)*AI156</f>
        <v>0</v>
      </c>
      <c r="BX156" s="7">
        <f>((BK156*AW156)*(U156*Invoer!F$7))+BK156*(100%-AW156)*AJ156</f>
        <v>0</v>
      </c>
      <c r="BY156" s="7">
        <f>((BL156*AX156)*(V156*Invoer!G$7))+BL156*(100%-AX156)*AK156</f>
        <v>0</v>
      </c>
      <c r="BZ156" s="7">
        <f>((BM156*AY156)*(W156*Invoer!H$7))+BM156*(100%-AY156)*AL156</f>
        <v>0</v>
      </c>
      <c r="CA156" s="7">
        <f>((BN156*AZ156)*(X156*Invoer!I$7))+BN156*(100%-AZ156)*AM156</f>
        <v>0</v>
      </c>
      <c r="CB156" s="7">
        <f>((BO156*BA156)*(Y156*Invoer!J$7))+BO156*(100%-BA156)*AN156</f>
        <v>0</v>
      </c>
      <c r="CC156" s="7">
        <f>((BP156*BB156)*(Z156*Invoer!K$7))+BP156*(100%-BB156)*AO156</f>
        <v>0</v>
      </c>
      <c r="CD156" s="7">
        <f>((BQ156*BC156)*(AA156*Invoer!L$7))+BQ156*(100%-BC156)*AP156</f>
        <v>0</v>
      </c>
      <c r="CE156" s="7">
        <f>((BR156*BD156)*(AB156*Invoer!M$7))+BR156*(100%-BD156)*AQ156</f>
        <v>0</v>
      </c>
      <c r="CF156" s="7">
        <f>((BS156*BE156)*(AC156*Invoer!N$7))+BS156*(100%-BE156)*AR156</f>
        <v>0</v>
      </c>
      <c r="CG156" s="7">
        <f>((BT156*BF156)*(AD156*Invoer!O$7))+BT156*(100%-BF156)*AS156</f>
        <v>0</v>
      </c>
      <c r="CH156" s="7">
        <f>((BU156*BG156)*(AE156*Invoer!P$7))+BU156*(100%-BG156)*AT156</f>
        <v>0</v>
      </c>
      <c r="CI156" s="7"/>
      <c r="CJ156" s="145">
        <f t="shared" si="42"/>
        <v>0</v>
      </c>
      <c r="CK156" s="145">
        <f t="shared" si="43"/>
        <v>0</v>
      </c>
      <c r="CL156" s="145">
        <f t="shared" si="44"/>
        <v>0</v>
      </c>
      <c r="CM156" s="145">
        <f t="shared" si="45"/>
        <v>0</v>
      </c>
      <c r="CN156" s="145">
        <f t="shared" si="46"/>
        <v>0</v>
      </c>
      <c r="CO156" s="145">
        <f t="shared" si="47"/>
        <v>0</v>
      </c>
      <c r="CP156" s="145">
        <f t="shared" si="48"/>
        <v>0</v>
      </c>
      <c r="CQ156" s="145">
        <f t="shared" si="49"/>
        <v>0</v>
      </c>
      <c r="CR156" s="145">
        <f t="shared" si="50"/>
        <v>0</v>
      </c>
      <c r="CS156" s="145">
        <f t="shared" si="51"/>
        <v>0</v>
      </c>
      <c r="CT156" s="145">
        <f t="shared" si="52"/>
        <v>0</v>
      </c>
      <c r="CU156" s="145">
        <f t="shared" si="53"/>
        <v>0</v>
      </c>
    </row>
    <row r="157" spans="1:99">
      <c r="A157" s="255" t="s">
        <v>405</v>
      </c>
      <c r="B157" s="248"/>
      <c r="C157" s="246" t="s">
        <v>274</v>
      </c>
      <c r="D157" s="244" t="s">
        <v>275</v>
      </c>
      <c r="E157" s="148" t="s">
        <v>643</v>
      </c>
      <c r="F157" s="206">
        <v>0</v>
      </c>
      <c r="G157" s="207">
        <v>0</v>
      </c>
      <c r="H157" s="207">
        <v>1</v>
      </c>
      <c r="I157" s="207">
        <v>2.2727272727272725</v>
      </c>
      <c r="J157" s="207">
        <v>3.6764705882352948</v>
      </c>
      <c r="K157" s="207">
        <v>4.5126353790613711</v>
      </c>
      <c r="L157" s="207">
        <v>4.8430840759395588</v>
      </c>
      <c r="M157" s="207">
        <v>4.9518678445509652</v>
      </c>
      <c r="N157" s="207">
        <v>4.9854623916659024</v>
      </c>
      <c r="O157" s="207">
        <v>4.9956298230308125</v>
      </c>
      <c r="P157" s="207">
        <v>4.9986881442834141</v>
      </c>
      <c r="Q157" s="207">
        <v>4.9998878058380472</v>
      </c>
      <c r="R157" s="207">
        <v>4.9999997273516756</v>
      </c>
      <c r="S157" s="210"/>
      <c r="T157" s="209">
        <v>9.4932750000000006</v>
      </c>
      <c r="U157" s="136">
        <f t="shared" si="56"/>
        <v>9.4932750000000006</v>
      </c>
      <c r="V157" s="136">
        <f t="shared" si="56"/>
        <v>9.4932750000000006</v>
      </c>
      <c r="W157" s="136">
        <f t="shared" si="56"/>
        <v>9.4932750000000006</v>
      </c>
      <c r="X157" s="136">
        <f t="shared" si="56"/>
        <v>9.4932750000000006</v>
      </c>
      <c r="Y157" s="136">
        <f t="shared" si="56"/>
        <v>9.4932750000000006</v>
      </c>
      <c r="Z157" s="136">
        <f t="shared" si="56"/>
        <v>9.4932750000000006</v>
      </c>
      <c r="AA157" s="136">
        <f t="shared" si="56"/>
        <v>9.4932750000000006</v>
      </c>
      <c r="AB157" s="136">
        <f t="shared" si="56"/>
        <v>9.4932750000000006</v>
      </c>
      <c r="AC157" s="136">
        <f t="shared" si="56"/>
        <v>9.4932750000000006</v>
      </c>
      <c r="AD157" s="136">
        <f t="shared" si="56"/>
        <v>9.4932750000000006</v>
      </c>
      <c r="AE157" s="136">
        <f t="shared" si="56"/>
        <v>9.4932750000000006</v>
      </c>
      <c r="AF157" s="139"/>
      <c r="AG157" s="138">
        <v>4</v>
      </c>
      <c r="AI157" s="23">
        <f>T157*Invoer!E$8</f>
        <v>5.6959650000000002</v>
      </c>
      <c r="AJ157" s="23">
        <f>U157*Invoer!F$8</f>
        <v>5.6959650000000002</v>
      </c>
      <c r="AK157" s="23">
        <f>V157*Invoer!G$8</f>
        <v>5.6959650000000002</v>
      </c>
      <c r="AL157" s="23">
        <f>W157*Invoer!H$8</f>
        <v>5.6959650000000002</v>
      </c>
      <c r="AM157" s="23">
        <f>X157*Invoer!I$8</f>
        <v>5.6959650000000002</v>
      </c>
      <c r="AN157" s="23">
        <f>Y157*Invoer!J$8</f>
        <v>5.6959650000000002</v>
      </c>
      <c r="AO157" s="23">
        <f>Z157*Invoer!K$8</f>
        <v>5.6959650000000002</v>
      </c>
      <c r="AP157" s="23">
        <f>AA157*Invoer!L$8</f>
        <v>5.6959650000000002</v>
      </c>
      <c r="AQ157" s="23">
        <f>AB157*Invoer!M$8</f>
        <v>5.6959650000000002</v>
      </c>
      <c r="AR157" s="23">
        <f>AC157*Invoer!N$8</f>
        <v>5.6959650000000002</v>
      </c>
      <c r="AS157" s="23">
        <f>AD157*Invoer!O$8</f>
        <v>5.6959650000000002</v>
      </c>
      <c r="AT157" s="23">
        <f>AE157*Invoer!P$8</f>
        <v>5.6959650000000002</v>
      </c>
      <c r="AV157" s="22">
        <f>Invoer!E$6</f>
        <v>1</v>
      </c>
      <c r="AW157" s="22">
        <f>Invoer!F$6</f>
        <v>1</v>
      </c>
      <c r="AX157" s="22">
        <f>Invoer!G$6</f>
        <v>1</v>
      </c>
      <c r="AY157" s="22">
        <f>Invoer!H$6</f>
        <v>1</v>
      </c>
      <c r="AZ157" s="22">
        <f>Invoer!I$6</f>
        <v>1</v>
      </c>
      <c r="BA157" s="22">
        <f>Invoer!J$6</f>
        <v>1</v>
      </c>
      <c r="BB157" s="22">
        <f>Invoer!K$6</f>
        <v>1</v>
      </c>
      <c r="BC157" s="22">
        <f>Invoer!L$6</f>
        <v>1</v>
      </c>
      <c r="BD157" s="22">
        <f>Invoer!M$6</f>
        <v>1</v>
      </c>
      <c r="BE157" s="22">
        <f>Invoer!N$6</f>
        <v>1</v>
      </c>
      <c r="BF157" s="22">
        <f>Invoer!O$6</f>
        <v>1</v>
      </c>
      <c r="BG157" s="22">
        <f>Invoer!P$6</f>
        <v>1</v>
      </c>
      <c r="BI157" s="8">
        <f>Invoer!B$5</f>
        <v>0.75</v>
      </c>
      <c r="BJ157" s="63">
        <f>G157*$F157*$BI157*Invoer!E$10</f>
        <v>0</v>
      </c>
      <c r="BK157" s="63">
        <f>H157*$F157*$BI157*Invoer!F$10</f>
        <v>0</v>
      </c>
      <c r="BL157" s="63">
        <f>I157*$F157*$BI157*Invoer!G$10</f>
        <v>0</v>
      </c>
      <c r="BM157" s="63">
        <f>J157*$F157*$BI157*Invoer!H$10</f>
        <v>0</v>
      </c>
      <c r="BN157" s="63">
        <f>K157*$F157*$BI157*Invoer!I$10</f>
        <v>0</v>
      </c>
      <c r="BO157" s="63">
        <f>L157*$F157*$BI157*Invoer!J$10</f>
        <v>0</v>
      </c>
      <c r="BP157" s="63">
        <f>M157*$F157*$BI157*Invoer!K$10</f>
        <v>0</v>
      </c>
      <c r="BQ157" s="63">
        <f>N157*$F157*$BI157*Invoer!L$10</f>
        <v>0</v>
      </c>
      <c r="BR157" s="63">
        <f>O157*$F157*$BI157*Invoer!M$10</f>
        <v>0</v>
      </c>
      <c r="BS157" s="63">
        <f>P157*$F157*$BI157*Invoer!N$10</f>
        <v>0</v>
      </c>
      <c r="BT157" s="63">
        <f>Q157*$F157*$BI157*Invoer!O$10</f>
        <v>0</v>
      </c>
      <c r="BU157" s="63">
        <f>R157*$F157*$BI157*Invoer!P$10</f>
        <v>0</v>
      </c>
      <c r="BW157" s="7">
        <f>((BJ157*AV157)*(T157*Invoer!E$7))+BJ157*(100%-AV157)*AI157</f>
        <v>0</v>
      </c>
      <c r="BX157" s="7">
        <f>((BK157*AW157)*(U157*Invoer!F$7))+BK157*(100%-AW157)*AJ157</f>
        <v>0</v>
      </c>
      <c r="BY157" s="7">
        <f>((BL157*AX157)*(V157*Invoer!G$7))+BL157*(100%-AX157)*AK157</f>
        <v>0</v>
      </c>
      <c r="BZ157" s="7">
        <f>((BM157*AY157)*(W157*Invoer!H$7))+BM157*(100%-AY157)*AL157</f>
        <v>0</v>
      </c>
      <c r="CA157" s="7">
        <f>((BN157*AZ157)*(X157*Invoer!I$7))+BN157*(100%-AZ157)*AM157</f>
        <v>0</v>
      </c>
      <c r="CB157" s="7">
        <f>((BO157*BA157)*(Y157*Invoer!J$7))+BO157*(100%-BA157)*AN157</f>
        <v>0</v>
      </c>
      <c r="CC157" s="7">
        <f>((BP157*BB157)*(Z157*Invoer!K$7))+BP157*(100%-BB157)*AO157</f>
        <v>0</v>
      </c>
      <c r="CD157" s="7">
        <f>((BQ157*BC157)*(AA157*Invoer!L$7))+BQ157*(100%-BC157)*AP157</f>
        <v>0</v>
      </c>
      <c r="CE157" s="7">
        <f>((BR157*BD157)*(AB157*Invoer!M$7))+BR157*(100%-BD157)*AQ157</f>
        <v>0</v>
      </c>
      <c r="CF157" s="7">
        <f>((BS157*BE157)*(AC157*Invoer!N$7))+BS157*(100%-BE157)*AR157</f>
        <v>0</v>
      </c>
      <c r="CG157" s="7">
        <f>((BT157*BF157)*(AD157*Invoer!O$7))+BT157*(100%-BF157)*AS157</f>
        <v>0</v>
      </c>
      <c r="CH157" s="7">
        <f>((BU157*BG157)*(AE157*Invoer!P$7))+BU157*(100%-BG157)*AT157</f>
        <v>0</v>
      </c>
      <c r="CI157" s="7"/>
      <c r="CJ157" s="145">
        <f t="shared" si="42"/>
        <v>0</v>
      </c>
      <c r="CK157" s="145">
        <f t="shared" si="43"/>
        <v>0</v>
      </c>
      <c r="CL157" s="145">
        <f t="shared" si="44"/>
        <v>0</v>
      </c>
      <c r="CM157" s="145">
        <f t="shared" si="45"/>
        <v>0</v>
      </c>
      <c r="CN157" s="145">
        <f t="shared" si="46"/>
        <v>0</v>
      </c>
      <c r="CO157" s="145">
        <f t="shared" si="47"/>
        <v>0</v>
      </c>
      <c r="CP157" s="145">
        <f t="shared" si="48"/>
        <v>0</v>
      </c>
      <c r="CQ157" s="145">
        <f t="shared" si="49"/>
        <v>0</v>
      </c>
      <c r="CR157" s="145">
        <f t="shared" si="50"/>
        <v>0</v>
      </c>
      <c r="CS157" s="145">
        <f t="shared" si="51"/>
        <v>0</v>
      </c>
      <c r="CT157" s="145">
        <f t="shared" si="52"/>
        <v>0</v>
      </c>
      <c r="CU157" s="145">
        <f t="shared" si="53"/>
        <v>0</v>
      </c>
    </row>
    <row r="158" spans="1:99">
      <c r="A158" s="241" t="s">
        <v>279</v>
      </c>
      <c r="B158" s="242"/>
      <c r="C158" s="246" t="s">
        <v>280</v>
      </c>
      <c r="D158" s="244" t="s">
        <v>106</v>
      </c>
      <c r="E158" s="148" t="s">
        <v>643</v>
      </c>
      <c r="F158" s="206">
        <v>8</v>
      </c>
      <c r="G158" s="207">
        <v>0</v>
      </c>
      <c r="H158" s="207">
        <v>0</v>
      </c>
      <c r="I158" s="207">
        <v>0</v>
      </c>
      <c r="J158" s="207">
        <v>0</v>
      </c>
      <c r="K158" s="207">
        <v>0</v>
      </c>
      <c r="L158" s="207">
        <v>0</v>
      </c>
      <c r="M158" s="207">
        <v>0</v>
      </c>
      <c r="N158" s="207">
        <v>0</v>
      </c>
      <c r="O158" s="207">
        <v>0</v>
      </c>
      <c r="P158" s="207">
        <v>0</v>
      </c>
      <c r="Q158" s="207">
        <v>0</v>
      </c>
      <c r="R158" s="207">
        <v>0</v>
      </c>
      <c r="S158" s="210"/>
      <c r="T158" s="209">
        <v>0</v>
      </c>
      <c r="U158" s="136">
        <f t="shared" si="56"/>
        <v>0</v>
      </c>
      <c r="V158" s="136">
        <f t="shared" si="56"/>
        <v>0</v>
      </c>
      <c r="W158" s="136">
        <f t="shared" si="56"/>
        <v>0</v>
      </c>
      <c r="X158" s="136">
        <f t="shared" si="56"/>
        <v>0</v>
      </c>
      <c r="Y158" s="136">
        <f t="shared" si="56"/>
        <v>0</v>
      </c>
      <c r="Z158" s="136">
        <f t="shared" si="56"/>
        <v>0</v>
      </c>
      <c r="AA158" s="136">
        <f t="shared" si="56"/>
        <v>0</v>
      </c>
      <c r="AB158" s="136">
        <f t="shared" si="56"/>
        <v>0</v>
      </c>
      <c r="AC158" s="136">
        <f t="shared" si="56"/>
        <v>0</v>
      </c>
      <c r="AD158" s="136">
        <f t="shared" si="56"/>
        <v>0</v>
      </c>
      <c r="AE158" s="136">
        <f t="shared" si="56"/>
        <v>0</v>
      </c>
      <c r="AF158" s="139"/>
      <c r="AG158" s="138">
        <v>4</v>
      </c>
      <c r="AI158" s="23">
        <f>T158*Invoer!E$8</f>
        <v>0</v>
      </c>
      <c r="AJ158" s="23">
        <f>U158*Invoer!F$8</f>
        <v>0</v>
      </c>
      <c r="AK158" s="23">
        <f>V158*Invoer!G$8</f>
        <v>0</v>
      </c>
      <c r="AL158" s="23">
        <f>W158*Invoer!H$8</f>
        <v>0</v>
      </c>
      <c r="AM158" s="23">
        <f>X158*Invoer!I$8</f>
        <v>0</v>
      </c>
      <c r="AN158" s="23">
        <f>Y158*Invoer!J$8</f>
        <v>0</v>
      </c>
      <c r="AO158" s="23">
        <f>Z158*Invoer!K$8</f>
        <v>0</v>
      </c>
      <c r="AP158" s="23">
        <f>AA158*Invoer!L$8</f>
        <v>0</v>
      </c>
      <c r="AQ158" s="23">
        <f>AB158*Invoer!M$8</f>
        <v>0</v>
      </c>
      <c r="AR158" s="23">
        <f>AC158*Invoer!N$8</f>
        <v>0</v>
      </c>
      <c r="AS158" s="23">
        <f>AD158*Invoer!O$8</f>
        <v>0</v>
      </c>
      <c r="AT158" s="23">
        <f>AE158*Invoer!P$8</f>
        <v>0</v>
      </c>
      <c r="AV158" s="22">
        <f>Invoer!E$6</f>
        <v>1</v>
      </c>
      <c r="AW158" s="22">
        <f>Invoer!F$6</f>
        <v>1</v>
      </c>
      <c r="AX158" s="22">
        <f>Invoer!G$6</f>
        <v>1</v>
      </c>
      <c r="AY158" s="22">
        <f>Invoer!H$6</f>
        <v>1</v>
      </c>
      <c r="AZ158" s="22">
        <f>Invoer!I$6</f>
        <v>1</v>
      </c>
      <c r="BA158" s="22">
        <f>Invoer!J$6</f>
        <v>1</v>
      </c>
      <c r="BB158" s="22">
        <f>Invoer!K$6</f>
        <v>1</v>
      </c>
      <c r="BC158" s="22">
        <f>Invoer!L$6</f>
        <v>1</v>
      </c>
      <c r="BD158" s="22">
        <f>Invoer!M$6</f>
        <v>1</v>
      </c>
      <c r="BE158" s="22">
        <f>Invoer!N$6</f>
        <v>1</v>
      </c>
      <c r="BF158" s="22">
        <f>Invoer!O$6</f>
        <v>1</v>
      </c>
      <c r="BG158" s="22">
        <f>Invoer!P$6</f>
        <v>1</v>
      </c>
      <c r="BI158" s="8">
        <f>Invoer!B$5</f>
        <v>0.75</v>
      </c>
      <c r="BJ158" s="63">
        <f>G158*$F158*$BI158*Invoer!E$10</f>
        <v>0</v>
      </c>
      <c r="BK158" s="63">
        <f>H158*$F158*$BI158*Invoer!F$10</f>
        <v>0</v>
      </c>
      <c r="BL158" s="63">
        <f>I158*$F158*$BI158*Invoer!G$10</f>
        <v>0</v>
      </c>
      <c r="BM158" s="63">
        <f>J158*$F158*$BI158*Invoer!H$10</f>
        <v>0</v>
      </c>
      <c r="BN158" s="63">
        <f>K158*$F158*$BI158*Invoer!I$10</f>
        <v>0</v>
      </c>
      <c r="BO158" s="63">
        <f>L158*$F158*$BI158*Invoer!J$10</f>
        <v>0</v>
      </c>
      <c r="BP158" s="63">
        <f>M158*$F158*$BI158*Invoer!K$10</f>
        <v>0</v>
      </c>
      <c r="BQ158" s="63">
        <f>N158*$F158*$BI158*Invoer!L$10</f>
        <v>0</v>
      </c>
      <c r="BR158" s="63">
        <f>O158*$F158*$BI158*Invoer!M$10</f>
        <v>0</v>
      </c>
      <c r="BS158" s="63">
        <f>P158*$F158*$BI158*Invoer!N$10</f>
        <v>0</v>
      </c>
      <c r="BT158" s="63">
        <f>Q158*$F158*$BI158*Invoer!O$10</f>
        <v>0</v>
      </c>
      <c r="BU158" s="63">
        <f>R158*$F158*$BI158*Invoer!P$10</f>
        <v>0</v>
      </c>
      <c r="BW158" s="7">
        <f>((BJ158*AV158)*(T158*Invoer!E$7))+BJ158*(100%-AV158)*AI158</f>
        <v>0</v>
      </c>
      <c r="BX158" s="7">
        <f>((BK158*AW158)*(U158*Invoer!F$7))+BK158*(100%-AW158)*AJ158</f>
        <v>0</v>
      </c>
      <c r="BY158" s="7">
        <f>((BL158*AX158)*(V158*Invoer!G$7))+BL158*(100%-AX158)*AK158</f>
        <v>0</v>
      </c>
      <c r="BZ158" s="7">
        <f>((BM158*AY158)*(W158*Invoer!H$7))+BM158*(100%-AY158)*AL158</f>
        <v>0</v>
      </c>
      <c r="CA158" s="7">
        <f>((BN158*AZ158)*(X158*Invoer!I$7))+BN158*(100%-AZ158)*AM158</f>
        <v>0</v>
      </c>
      <c r="CB158" s="7">
        <f>((BO158*BA158)*(Y158*Invoer!J$7))+BO158*(100%-BA158)*AN158</f>
        <v>0</v>
      </c>
      <c r="CC158" s="7">
        <f>((BP158*BB158)*(Z158*Invoer!K$7))+BP158*(100%-BB158)*AO158</f>
        <v>0</v>
      </c>
      <c r="CD158" s="7">
        <f>((BQ158*BC158)*(AA158*Invoer!L$7))+BQ158*(100%-BC158)*AP158</f>
        <v>0</v>
      </c>
      <c r="CE158" s="7">
        <f>((BR158*BD158)*(AB158*Invoer!M$7))+BR158*(100%-BD158)*AQ158</f>
        <v>0</v>
      </c>
      <c r="CF158" s="7">
        <f>((BS158*BE158)*(AC158*Invoer!N$7))+BS158*(100%-BE158)*AR158</f>
        <v>0</v>
      </c>
      <c r="CG158" s="7">
        <f>((BT158*BF158)*(AD158*Invoer!O$7))+BT158*(100%-BF158)*AS158</f>
        <v>0</v>
      </c>
      <c r="CH158" s="7">
        <f>((BU158*BG158)*(AE158*Invoer!P$7))+BU158*(100%-BG158)*AT158</f>
        <v>0</v>
      </c>
      <c r="CI158" s="7"/>
      <c r="CJ158" s="145">
        <f t="shared" si="42"/>
        <v>0</v>
      </c>
      <c r="CK158" s="145">
        <f t="shared" si="43"/>
        <v>0</v>
      </c>
      <c r="CL158" s="145">
        <f t="shared" si="44"/>
        <v>0</v>
      </c>
      <c r="CM158" s="145">
        <f t="shared" si="45"/>
        <v>0</v>
      </c>
      <c r="CN158" s="145">
        <f t="shared" si="46"/>
        <v>0</v>
      </c>
      <c r="CO158" s="145">
        <f t="shared" si="47"/>
        <v>0</v>
      </c>
      <c r="CP158" s="145">
        <f t="shared" si="48"/>
        <v>0</v>
      </c>
      <c r="CQ158" s="145">
        <f t="shared" si="49"/>
        <v>0</v>
      </c>
      <c r="CR158" s="145">
        <f t="shared" si="50"/>
        <v>0</v>
      </c>
      <c r="CS158" s="145">
        <f t="shared" si="51"/>
        <v>0</v>
      </c>
      <c r="CT158" s="145">
        <f t="shared" si="52"/>
        <v>0</v>
      </c>
      <c r="CU158" s="145">
        <f t="shared" si="53"/>
        <v>0</v>
      </c>
    </row>
    <row r="159" spans="1:99">
      <c r="A159" s="241" t="s">
        <v>281</v>
      </c>
      <c r="B159" s="242"/>
      <c r="C159" s="246" t="s">
        <v>282</v>
      </c>
      <c r="D159" s="244" t="s">
        <v>122</v>
      </c>
      <c r="E159" s="148" t="s">
        <v>643</v>
      </c>
      <c r="F159" s="206">
        <v>0</v>
      </c>
      <c r="G159" s="207">
        <v>0.5</v>
      </c>
      <c r="H159" s="207">
        <v>1.3793103448275863</v>
      </c>
      <c r="I159" s="207">
        <v>1.873536299765808</v>
      </c>
      <c r="J159" s="207">
        <v>1.9799529761168173</v>
      </c>
      <c r="K159" s="207">
        <v>1.9969671062074474</v>
      </c>
      <c r="L159" s="207">
        <v>1.9995444787734296</v>
      </c>
      <c r="M159" s="207">
        <v>1.9999316585853542</v>
      </c>
      <c r="N159" s="207">
        <v>1.9999897484900473</v>
      </c>
      <c r="O159" s="207">
        <v>1.9999984622668074</v>
      </c>
      <c r="P159" s="207">
        <v>1.9999997693398701</v>
      </c>
      <c r="Q159" s="207">
        <v>1.9999999918596714</v>
      </c>
      <c r="R159" s="207">
        <v>1.9999999999993818</v>
      </c>
      <c r="S159" s="210"/>
      <c r="T159" s="209">
        <v>5</v>
      </c>
      <c r="U159" s="136">
        <f t="shared" si="56"/>
        <v>5</v>
      </c>
      <c r="V159" s="136">
        <f t="shared" si="56"/>
        <v>5</v>
      </c>
      <c r="W159" s="136">
        <f t="shared" si="56"/>
        <v>5</v>
      </c>
      <c r="X159" s="136">
        <f t="shared" si="56"/>
        <v>5</v>
      </c>
      <c r="Y159" s="136">
        <f t="shared" si="56"/>
        <v>5</v>
      </c>
      <c r="Z159" s="136">
        <f t="shared" si="56"/>
        <v>5</v>
      </c>
      <c r="AA159" s="136">
        <f t="shared" si="56"/>
        <v>5</v>
      </c>
      <c r="AB159" s="136">
        <f t="shared" si="56"/>
        <v>5</v>
      </c>
      <c r="AC159" s="136">
        <f t="shared" si="56"/>
        <v>5</v>
      </c>
      <c r="AD159" s="136">
        <f t="shared" si="56"/>
        <v>5</v>
      </c>
      <c r="AE159" s="136">
        <f t="shared" si="56"/>
        <v>5</v>
      </c>
      <c r="AF159" s="139"/>
      <c r="AG159" s="138">
        <v>4</v>
      </c>
      <c r="AI159" s="23">
        <f>T159*Invoer!E$8</f>
        <v>3</v>
      </c>
      <c r="AJ159" s="23">
        <f>U159*Invoer!F$8</f>
        <v>3</v>
      </c>
      <c r="AK159" s="23">
        <f>V159*Invoer!G$8</f>
        <v>3</v>
      </c>
      <c r="AL159" s="23">
        <f>W159*Invoer!H$8</f>
        <v>3</v>
      </c>
      <c r="AM159" s="23">
        <f>X159*Invoer!I$8</f>
        <v>3</v>
      </c>
      <c r="AN159" s="23">
        <f>Y159*Invoer!J$8</f>
        <v>3</v>
      </c>
      <c r="AO159" s="23">
        <f>Z159*Invoer!K$8</f>
        <v>3</v>
      </c>
      <c r="AP159" s="23">
        <f>AA159*Invoer!L$8</f>
        <v>3</v>
      </c>
      <c r="AQ159" s="23">
        <f>AB159*Invoer!M$8</f>
        <v>3</v>
      </c>
      <c r="AR159" s="23">
        <f>AC159*Invoer!N$8</f>
        <v>3</v>
      </c>
      <c r="AS159" s="23">
        <f>AD159*Invoer!O$8</f>
        <v>3</v>
      </c>
      <c r="AT159" s="23">
        <f>AE159*Invoer!P$8</f>
        <v>3</v>
      </c>
      <c r="AV159" s="22">
        <f>Invoer!E$6</f>
        <v>1</v>
      </c>
      <c r="AW159" s="22">
        <f>Invoer!F$6</f>
        <v>1</v>
      </c>
      <c r="AX159" s="22">
        <f>Invoer!G$6</f>
        <v>1</v>
      </c>
      <c r="AY159" s="22">
        <f>Invoer!H$6</f>
        <v>1</v>
      </c>
      <c r="AZ159" s="22">
        <f>Invoer!I$6</f>
        <v>1</v>
      </c>
      <c r="BA159" s="22">
        <f>Invoer!J$6</f>
        <v>1</v>
      </c>
      <c r="BB159" s="22">
        <f>Invoer!K$6</f>
        <v>1</v>
      </c>
      <c r="BC159" s="22">
        <f>Invoer!L$6</f>
        <v>1</v>
      </c>
      <c r="BD159" s="22">
        <f>Invoer!M$6</f>
        <v>1</v>
      </c>
      <c r="BE159" s="22">
        <f>Invoer!N$6</f>
        <v>1</v>
      </c>
      <c r="BF159" s="22">
        <f>Invoer!O$6</f>
        <v>1</v>
      </c>
      <c r="BG159" s="22">
        <f>Invoer!P$6</f>
        <v>1</v>
      </c>
      <c r="BI159" s="8">
        <f>Invoer!B$5</f>
        <v>0.75</v>
      </c>
      <c r="BJ159" s="63">
        <f>G159*$F159*$BI159*Invoer!E$10</f>
        <v>0</v>
      </c>
      <c r="BK159" s="63">
        <f>H159*$F159*$BI159*Invoer!F$10</f>
        <v>0</v>
      </c>
      <c r="BL159" s="63">
        <f>I159*$F159*$BI159*Invoer!G$10</f>
        <v>0</v>
      </c>
      <c r="BM159" s="63">
        <f>J159*$F159*$BI159*Invoer!H$10</f>
        <v>0</v>
      </c>
      <c r="BN159" s="63">
        <f>K159*$F159*$BI159*Invoer!I$10</f>
        <v>0</v>
      </c>
      <c r="BO159" s="63">
        <f>L159*$F159*$BI159*Invoer!J$10</f>
        <v>0</v>
      </c>
      <c r="BP159" s="63">
        <f>M159*$F159*$BI159*Invoer!K$10</f>
        <v>0</v>
      </c>
      <c r="BQ159" s="63">
        <f>N159*$F159*$BI159*Invoer!L$10</f>
        <v>0</v>
      </c>
      <c r="BR159" s="63">
        <f>O159*$F159*$BI159*Invoer!M$10</f>
        <v>0</v>
      </c>
      <c r="BS159" s="63">
        <f>P159*$F159*$BI159*Invoer!N$10</f>
        <v>0</v>
      </c>
      <c r="BT159" s="63">
        <f>Q159*$F159*$BI159*Invoer!O$10</f>
        <v>0</v>
      </c>
      <c r="BU159" s="63">
        <f>R159*$F159*$BI159*Invoer!P$10</f>
        <v>0</v>
      </c>
      <c r="BW159" s="7">
        <f>((BJ159*AV159)*(T159*Invoer!E$7))+BJ159*(100%-AV159)*AI159</f>
        <v>0</v>
      </c>
      <c r="BX159" s="7">
        <f>((BK159*AW159)*(U159*Invoer!F$7))+BK159*(100%-AW159)*AJ159</f>
        <v>0</v>
      </c>
      <c r="BY159" s="7">
        <f>((BL159*AX159)*(V159*Invoer!G$7))+BL159*(100%-AX159)*AK159</f>
        <v>0</v>
      </c>
      <c r="BZ159" s="7">
        <f>((BM159*AY159)*(W159*Invoer!H$7))+BM159*(100%-AY159)*AL159</f>
        <v>0</v>
      </c>
      <c r="CA159" s="7">
        <f>((BN159*AZ159)*(X159*Invoer!I$7))+BN159*(100%-AZ159)*AM159</f>
        <v>0</v>
      </c>
      <c r="CB159" s="7">
        <f>((BO159*BA159)*(Y159*Invoer!J$7))+BO159*(100%-BA159)*AN159</f>
        <v>0</v>
      </c>
      <c r="CC159" s="7">
        <f>((BP159*BB159)*(Z159*Invoer!K$7))+BP159*(100%-BB159)*AO159</f>
        <v>0</v>
      </c>
      <c r="CD159" s="7">
        <f>((BQ159*BC159)*(AA159*Invoer!L$7))+BQ159*(100%-BC159)*AP159</f>
        <v>0</v>
      </c>
      <c r="CE159" s="7">
        <f>((BR159*BD159)*(AB159*Invoer!M$7))+BR159*(100%-BD159)*AQ159</f>
        <v>0</v>
      </c>
      <c r="CF159" s="7">
        <f>((BS159*BE159)*(AC159*Invoer!N$7))+BS159*(100%-BE159)*AR159</f>
        <v>0</v>
      </c>
      <c r="CG159" s="7">
        <f>((BT159*BF159)*(AD159*Invoer!O$7))+BT159*(100%-BF159)*AS159</f>
        <v>0</v>
      </c>
      <c r="CH159" s="7">
        <f>((BU159*BG159)*(AE159*Invoer!P$7))+BU159*(100%-BG159)*AT159</f>
        <v>0</v>
      </c>
      <c r="CI159" s="7"/>
      <c r="CJ159" s="145">
        <f t="shared" si="42"/>
        <v>0</v>
      </c>
      <c r="CK159" s="145">
        <f t="shared" si="43"/>
        <v>0</v>
      </c>
      <c r="CL159" s="145">
        <f t="shared" si="44"/>
        <v>0</v>
      </c>
      <c r="CM159" s="145">
        <f t="shared" si="45"/>
        <v>0</v>
      </c>
      <c r="CN159" s="145">
        <f t="shared" si="46"/>
        <v>0</v>
      </c>
      <c r="CO159" s="145">
        <f t="shared" si="47"/>
        <v>0</v>
      </c>
      <c r="CP159" s="145">
        <f t="shared" si="48"/>
        <v>0</v>
      </c>
      <c r="CQ159" s="145">
        <f t="shared" si="49"/>
        <v>0</v>
      </c>
      <c r="CR159" s="145">
        <f t="shared" si="50"/>
        <v>0</v>
      </c>
      <c r="CS159" s="145">
        <f t="shared" si="51"/>
        <v>0</v>
      </c>
      <c r="CT159" s="145">
        <f t="shared" si="52"/>
        <v>0</v>
      </c>
      <c r="CU159" s="145">
        <f t="shared" si="53"/>
        <v>0</v>
      </c>
    </row>
    <row r="160" spans="1:99">
      <c r="A160" s="254" t="s">
        <v>425</v>
      </c>
      <c r="B160" s="251"/>
      <c r="C160" s="251" t="s">
        <v>517</v>
      </c>
      <c r="D160" s="252" t="s">
        <v>103</v>
      </c>
      <c r="E160" s="148" t="s">
        <v>616</v>
      </c>
      <c r="F160" s="206">
        <v>0</v>
      </c>
      <c r="G160" s="207">
        <v>0.05</v>
      </c>
      <c r="H160" s="207">
        <v>0.05</v>
      </c>
      <c r="I160" s="207">
        <v>0.05</v>
      </c>
      <c r="J160" s="207">
        <v>0.05</v>
      </c>
      <c r="K160" s="207">
        <v>0.05</v>
      </c>
      <c r="L160" s="207">
        <v>0.05</v>
      </c>
      <c r="M160" s="207">
        <v>0.05</v>
      </c>
      <c r="N160" s="207">
        <v>0.05</v>
      </c>
      <c r="O160" s="207">
        <v>0.05</v>
      </c>
      <c r="P160" s="207">
        <v>0.05</v>
      </c>
      <c r="Q160" s="207">
        <v>0.05</v>
      </c>
      <c r="R160" s="207">
        <v>0.05</v>
      </c>
      <c r="S160" s="210"/>
      <c r="T160" s="212">
        <v>32.328449999999997</v>
      </c>
      <c r="U160" s="136">
        <f t="shared" si="56"/>
        <v>32.328449999999997</v>
      </c>
      <c r="V160" s="136">
        <f t="shared" si="56"/>
        <v>32.328449999999997</v>
      </c>
      <c r="W160" s="136">
        <f t="shared" si="56"/>
        <v>32.328449999999997</v>
      </c>
      <c r="X160" s="136">
        <f t="shared" si="56"/>
        <v>32.328449999999997</v>
      </c>
      <c r="Y160" s="136">
        <f t="shared" si="56"/>
        <v>32.328449999999997</v>
      </c>
      <c r="Z160" s="136">
        <f t="shared" si="56"/>
        <v>32.328449999999997</v>
      </c>
      <c r="AA160" s="136">
        <f t="shared" si="56"/>
        <v>32.328449999999997</v>
      </c>
      <c r="AB160" s="136">
        <f t="shared" si="56"/>
        <v>32.328449999999997</v>
      </c>
      <c r="AC160" s="136">
        <f t="shared" si="56"/>
        <v>32.328449999999997</v>
      </c>
      <c r="AD160" s="136">
        <f t="shared" si="56"/>
        <v>32.328449999999997</v>
      </c>
      <c r="AE160" s="136">
        <f t="shared" si="56"/>
        <v>32.328449999999997</v>
      </c>
      <c r="AF160" s="139"/>
      <c r="AG160" s="138">
        <v>4</v>
      </c>
      <c r="AI160" s="23">
        <f>T160*Invoer!E$8</f>
        <v>19.397069999999996</v>
      </c>
      <c r="AJ160" s="23">
        <f>U160*Invoer!F$8</f>
        <v>19.397069999999996</v>
      </c>
      <c r="AK160" s="23">
        <f>V160*Invoer!G$8</f>
        <v>19.397069999999996</v>
      </c>
      <c r="AL160" s="23">
        <f>W160*Invoer!H$8</f>
        <v>19.397069999999996</v>
      </c>
      <c r="AM160" s="23">
        <f>X160*Invoer!I$8</f>
        <v>19.397069999999996</v>
      </c>
      <c r="AN160" s="23">
        <f>Y160*Invoer!J$8</f>
        <v>19.397069999999996</v>
      </c>
      <c r="AO160" s="23">
        <f>Z160*Invoer!K$8</f>
        <v>19.397069999999996</v>
      </c>
      <c r="AP160" s="23">
        <f>AA160*Invoer!L$8</f>
        <v>19.397069999999996</v>
      </c>
      <c r="AQ160" s="23">
        <f>AB160*Invoer!M$8</f>
        <v>19.397069999999996</v>
      </c>
      <c r="AR160" s="23">
        <f>AC160*Invoer!N$8</f>
        <v>19.397069999999996</v>
      </c>
      <c r="AS160" s="23">
        <f>AD160*Invoer!O$8</f>
        <v>19.397069999999996</v>
      </c>
      <c r="AT160" s="23">
        <f>AE160*Invoer!P$8</f>
        <v>19.397069999999996</v>
      </c>
      <c r="AU160" s="22"/>
      <c r="AV160" s="22">
        <f>Invoer!E$6</f>
        <v>1</v>
      </c>
      <c r="AW160" s="22">
        <f>Invoer!F$6</f>
        <v>1</v>
      </c>
      <c r="AX160" s="22">
        <f>Invoer!G$6</f>
        <v>1</v>
      </c>
      <c r="AY160" s="22">
        <f>Invoer!H$6</f>
        <v>1</v>
      </c>
      <c r="AZ160" s="22">
        <f>Invoer!I$6</f>
        <v>1</v>
      </c>
      <c r="BA160" s="22">
        <f>Invoer!J$6</f>
        <v>1</v>
      </c>
      <c r="BB160" s="22">
        <f>Invoer!K$6</f>
        <v>1</v>
      </c>
      <c r="BC160" s="22">
        <f>Invoer!L$6</f>
        <v>1</v>
      </c>
      <c r="BD160" s="22">
        <f>Invoer!M$6</f>
        <v>1</v>
      </c>
      <c r="BE160" s="22">
        <f>Invoer!N$6</f>
        <v>1</v>
      </c>
      <c r="BF160" s="22">
        <f>Invoer!O$6</f>
        <v>1</v>
      </c>
      <c r="BG160" s="22">
        <f>Invoer!P$6</f>
        <v>1</v>
      </c>
      <c r="BI160" s="8">
        <f>Invoer!B$5</f>
        <v>0.75</v>
      </c>
      <c r="BJ160" s="63">
        <f>G160*$F160*$BI160*Invoer!E$10</f>
        <v>0</v>
      </c>
      <c r="BK160" s="63">
        <f>H160*$F160*$BI160*Invoer!F$10</f>
        <v>0</v>
      </c>
      <c r="BL160" s="63">
        <f>I160*$F160*$BI160*Invoer!G$10</f>
        <v>0</v>
      </c>
      <c r="BM160" s="63">
        <f>J160*$F160*$BI160*Invoer!H$10</f>
        <v>0</v>
      </c>
      <c r="BN160" s="63">
        <f>K160*$F160*$BI160*Invoer!I$10</f>
        <v>0</v>
      </c>
      <c r="BO160" s="63">
        <f>L160*$F160*$BI160*Invoer!J$10</f>
        <v>0</v>
      </c>
      <c r="BP160" s="63">
        <f>M160*$F160*$BI160*Invoer!K$10</f>
        <v>0</v>
      </c>
      <c r="BQ160" s="63">
        <f>N160*$F160*$BI160*Invoer!L$10</f>
        <v>0</v>
      </c>
      <c r="BR160" s="63">
        <f>O160*$F160*$BI160*Invoer!M$10</f>
        <v>0</v>
      </c>
      <c r="BS160" s="63">
        <f>P160*$F160*$BI160*Invoer!N$10</f>
        <v>0</v>
      </c>
      <c r="BT160" s="63">
        <f>Q160*$F160*$BI160*Invoer!O$10</f>
        <v>0</v>
      </c>
      <c r="BU160" s="63">
        <f>R160*$F160*$BI160*Invoer!P$10</f>
        <v>0</v>
      </c>
      <c r="BW160" s="7">
        <f>((BJ160*AV160)*(T160*Invoer!E$7))+BJ160*(100%-AV160)*AI160</f>
        <v>0</v>
      </c>
      <c r="BX160" s="7">
        <f>((BK160*AW160)*(U160*Invoer!F$7))+BK160*(100%-AW160)*AJ160</f>
        <v>0</v>
      </c>
      <c r="BY160" s="7">
        <f>((BL160*AX160)*(V160*Invoer!G$7))+BL160*(100%-AX160)*AK160</f>
        <v>0</v>
      </c>
      <c r="BZ160" s="7">
        <f>((BM160*AY160)*(W160*Invoer!H$7))+BM160*(100%-AY160)*AL160</f>
        <v>0</v>
      </c>
      <c r="CA160" s="7">
        <f>((BN160*AZ160)*(X160*Invoer!I$7))+BN160*(100%-AZ160)*AM160</f>
        <v>0</v>
      </c>
      <c r="CB160" s="7">
        <f>((BO160*BA160)*(Y160*Invoer!J$7))+BO160*(100%-BA160)*AN160</f>
        <v>0</v>
      </c>
      <c r="CC160" s="7">
        <f>((BP160*BB160)*(Z160*Invoer!K$7))+BP160*(100%-BB160)*AO160</f>
        <v>0</v>
      </c>
      <c r="CD160" s="7">
        <f>((BQ160*BC160)*(AA160*Invoer!L$7))+BQ160*(100%-BC160)*AP160</f>
        <v>0</v>
      </c>
      <c r="CE160" s="7">
        <f>((BR160*BD160)*(AB160*Invoer!M$7))+BR160*(100%-BD160)*AQ160</f>
        <v>0</v>
      </c>
      <c r="CF160" s="7">
        <f>((BS160*BE160)*(AC160*Invoer!N$7))+BS160*(100%-BE160)*AR160</f>
        <v>0</v>
      </c>
      <c r="CG160" s="7">
        <f>((BT160*BF160)*(AD160*Invoer!O$7))+BT160*(100%-BF160)*AS160</f>
        <v>0</v>
      </c>
      <c r="CH160" s="7">
        <f>((BU160*BG160)*(AE160*Invoer!P$7))+BU160*(100%-BG160)*AT160</f>
        <v>0</v>
      </c>
      <c r="CJ160" s="145">
        <f t="shared" si="42"/>
        <v>0</v>
      </c>
      <c r="CK160" s="145">
        <f t="shared" si="43"/>
        <v>0</v>
      </c>
      <c r="CL160" s="145">
        <f t="shared" si="44"/>
        <v>0</v>
      </c>
      <c r="CM160" s="145">
        <f t="shared" si="45"/>
        <v>0</v>
      </c>
      <c r="CN160" s="145">
        <f t="shared" si="46"/>
        <v>0</v>
      </c>
      <c r="CO160" s="145">
        <f t="shared" si="47"/>
        <v>0</v>
      </c>
      <c r="CP160" s="145">
        <f t="shared" si="48"/>
        <v>0</v>
      </c>
      <c r="CQ160" s="145">
        <f t="shared" si="49"/>
        <v>0</v>
      </c>
      <c r="CR160" s="145">
        <f t="shared" si="50"/>
        <v>0</v>
      </c>
      <c r="CS160" s="145">
        <f t="shared" si="51"/>
        <v>0</v>
      </c>
      <c r="CT160" s="145">
        <f t="shared" si="52"/>
        <v>0</v>
      </c>
      <c r="CU160" s="145">
        <f t="shared" si="53"/>
        <v>0</v>
      </c>
    </row>
    <row r="161" spans="1:99">
      <c r="A161" s="241" t="s">
        <v>283</v>
      </c>
      <c r="B161" s="242"/>
      <c r="C161" s="246" t="s">
        <v>284</v>
      </c>
      <c r="D161" s="244" t="s">
        <v>122</v>
      </c>
      <c r="E161" s="148" t="s">
        <v>643</v>
      </c>
      <c r="F161" s="206">
        <v>0</v>
      </c>
      <c r="G161" s="207">
        <v>0</v>
      </c>
      <c r="H161" s="207">
        <v>0.5</v>
      </c>
      <c r="I161" s="207">
        <v>3</v>
      </c>
      <c r="J161" s="207">
        <v>5</v>
      </c>
      <c r="K161" s="207">
        <v>5</v>
      </c>
      <c r="L161" s="207">
        <v>5</v>
      </c>
      <c r="M161" s="207">
        <v>5</v>
      </c>
      <c r="N161" s="207">
        <v>5</v>
      </c>
      <c r="O161" s="207">
        <v>5</v>
      </c>
      <c r="P161" s="207">
        <v>5</v>
      </c>
      <c r="Q161" s="207">
        <v>5</v>
      </c>
      <c r="R161" s="207">
        <v>5</v>
      </c>
      <c r="S161" s="210"/>
      <c r="T161" s="209">
        <v>10.632467999999999</v>
      </c>
      <c r="U161" s="136">
        <f t="shared" si="56"/>
        <v>10.632467999999999</v>
      </c>
      <c r="V161" s="136">
        <f t="shared" si="56"/>
        <v>10.632467999999999</v>
      </c>
      <c r="W161" s="136">
        <f t="shared" si="56"/>
        <v>10.632467999999999</v>
      </c>
      <c r="X161" s="136">
        <f t="shared" si="56"/>
        <v>10.632467999999999</v>
      </c>
      <c r="Y161" s="136">
        <f t="shared" si="56"/>
        <v>10.632467999999999</v>
      </c>
      <c r="Z161" s="136">
        <f t="shared" si="56"/>
        <v>10.632467999999999</v>
      </c>
      <c r="AA161" s="136">
        <f t="shared" si="56"/>
        <v>10.632467999999999</v>
      </c>
      <c r="AB161" s="136">
        <f t="shared" si="56"/>
        <v>10.632467999999999</v>
      </c>
      <c r="AC161" s="136">
        <f t="shared" si="56"/>
        <v>10.632467999999999</v>
      </c>
      <c r="AD161" s="136">
        <f t="shared" si="56"/>
        <v>10.632467999999999</v>
      </c>
      <c r="AE161" s="136">
        <f t="shared" si="56"/>
        <v>10.632467999999999</v>
      </c>
      <c r="AF161" s="139"/>
      <c r="AG161" s="138">
        <v>4</v>
      </c>
      <c r="AI161" s="23">
        <f>T161*Invoer!E$8</f>
        <v>6.3794807999999996</v>
      </c>
      <c r="AJ161" s="23">
        <f>U161*Invoer!F$8</f>
        <v>6.3794807999999996</v>
      </c>
      <c r="AK161" s="23">
        <f>V161*Invoer!G$8</f>
        <v>6.3794807999999996</v>
      </c>
      <c r="AL161" s="23">
        <f>W161*Invoer!H$8</f>
        <v>6.3794807999999996</v>
      </c>
      <c r="AM161" s="23">
        <f>X161*Invoer!I$8</f>
        <v>6.3794807999999996</v>
      </c>
      <c r="AN161" s="23">
        <f>Y161*Invoer!J$8</f>
        <v>6.3794807999999996</v>
      </c>
      <c r="AO161" s="23">
        <f>Z161*Invoer!K$8</f>
        <v>6.3794807999999996</v>
      </c>
      <c r="AP161" s="23">
        <f>AA161*Invoer!L$8</f>
        <v>6.3794807999999996</v>
      </c>
      <c r="AQ161" s="23">
        <f>AB161*Invoer!M$8</f>
        <v>6.3794807999999996</v>
      </c>
      <c r="AR161" s="23">
        <f>AC161*Invoer!N$8</f>
        <v>6.3794807999999996</v>
      </c>
      <c r="AS161" s="23">
        <f>AD161*Invoer!O$8</f>
        <v>6.3794807999999996</v>
      </c>
      <c r="AT161" s="23">
        <f>AE161*Invoer!P$8</f>
        <v>6.3794807999999996</v>
      </c>
      <c r="AV161" s="22">
        <f>Invoer!E$6</f>
        <v>1</v>
      </c>
      <c r="AW161" s="22">
        <f>Invoer!F$6</f>
        <v>1</v>
      </c>
      <c r="AX161" s="22">
        <f>Invoer!G$6</f>
        <v>1</v>
      </c>
      <c r="AY161" s="22">
        <f>Invoer!H$6</f>
        <v>1</v>
      </c>
      <c r="AZ161" s="22">
        <f>Invoer!I$6</f>
        <v>1</v>
      </c>
      <c r="BA161" s="22">
        <f>Invoer!J$6</f>
        <v>1</v>
      </c>
      <c r="BB161" s="22">
        <f>Invoer!K$6</f>
        <v>1</v>
      </c>
      <c r="BC161" s="22">
        <f>Invoer!L$6</f>
        <v>1</v>
      </c>
      <c r="BD161" s="22">
        <f>Invoer!M$6</f>
        <v>1</v>
      </c>
      <c r="BE161" s="22">
        <f>Invoer!N$6</f>
        <v>1</v>
      </c>
      <c r="BF161" s="22">
        <f>Invoer!O$6</f>
        <v>1</v>
      </c>
      <c r="BG161" s="22">
        <f>Invoer!P$6</f>
        <v>1</v>
      </c>
      <c r="BI161" s="8">
        <f>Invoer!B$5</f>
        <v>0.75</v>
      </c>
      <c r="BJ161" s="63">
        <f>G161*$F161*$BI161*Invoer!E$10</f>
        <v>0</v>
      </c>
      <c r="BK161" s="63">
        <f>H161*$F161*$BI161*Invoer!F$10</f>
        <v>0</v>
      </c>
      <c r="BL161" s="63">
        <f>I161*$F161*$BI161*Invoer!G$10</f>
        <v>0</v>
      </c>
      <c r="BM161" s="63">
        <f>J161*$F161*$BI161*Invoer!H$10</f>
        <v>0</v>
      </c>
      <c r="BN161" s="63">
        <f>K161*$F161*$BI161*Invoer!I$10</f>
        <v>0</v>
      </c>
      <c r="BO161" s="63">
        <f>L161*$F161*$BI161*Invoer!J$10</f>
        <v>0</v>
      </c>
      <c r="BP161" s="63">
        <f>M161*$F161*$BI161*Invoer!K$10</f>
        <v>0</v>
      </c>
      <c r="BQ161" s="63">
        <f>N161*$F161*$BI161*Invoer!L$10</f>
        <v>0</v>
      </c>
      <c r="BR161" s="63">
        <f>O161*$F161*$BI161*Invoer!M$10</f>
        <v>0</v>
      </c>
      <c r="BS161" s="63">
        <f>P161*$F161*$BI161*Invoer!N$10</f>
        <v>0</v>
      </c>
      <c r="BT161" s="63">
        <f>Q161*$F161*$BI161*Invoer!O$10</f>
        <v>0</v>
      </c>
      <c r="BU161" s="63">
        <f>R161*$F161*$BI161*Invoer!P$10</f>
        <v>0</v>
      </c>
      <c r="BW161" s="7">
        <f>((BJ161*AV161)*(T161*Invoer!E$7))+BJ161*(100%-AV161)*AI161</f>
        <v>0</v>
      </c>
      <c r="BX161" s="7">
        <f>((BK161*AW161)*(U161*Invoer!F$7))+BK161*(100%-AW161)*AJ161</f>
        <v>0</v>
      </c>
      <c r="BY161" s="7">
        <f>((BL161*AX161)*(V161*Invoer!G$7))+BL161*(100%-AX161)*AK161</f>
        <v>0</v>
      </c>
      <c r="BZ161" s="7">
        <f>((BM161*AY161)*(W161*Invoer!H$7))+BM161*(100%-AY161)*AL161</f>
        <v>0</v>
      </c>
      <c r="CA161" s="7">
        <f>((BN161*AZ161)*(X161*Invoer!I$7))+BN161*(100%-AZ161)*AM161</f>
        <v>0</v>
      </c>
      <c r="CB161" s="7">
        <f>((BO161*BA161)*(Y161*Invoer!J$7))+BO161*(100%-BA161)*AN161</f>
        <v>0</v>
      </c>
      <c r="CC161" s="7">
        <f>((BP161*BB161)*(Z161*Invoer!K$7))+BP161*(100%-BB161)*AO161</f>
        <v>0</v>
      </c>
      <c r="CD161" s="7">
        <f>((BQ161*BC161)*(AA161*Invoer!L$7))+BQ161*(100%-BC161)*AP161</f>
        <v>0</v>
      </c>
      <c r="CE161" s="7">
        <f>((BR161*BD161)*(AB161*Invoer!M$7))+BR161*(100%-BD161)*AQ161</f>
        <v>0</v>
      </c>
      <c r="CF161" s="7">
        <f>((BS161*BE161)*(AC161*Invoer!N$7))+BS161*(100%-BE161)*AR161</f>
        <v>0</v>
      </c>
      <c r="CG161" s="7">
        <f>((BT161*BF161)*(AD161*Invoer!O$7))+BT161*(100%-BF161)*AS161</f>
        <v>0</v>
      </c>
      <c r="CH161" s="7">
        <f>((BU161*BG161)*(AE161*Invoer!P$7))+BU161*(100%-BG161)*AT161</f>
        <v>0</v>
      </c>
      <c r="CI161" s="7"/>
      <c r="CJ161" s="145">
        <f t="shared" si="42"/>
        <v>0</v>
      </c>
      <c r="CK161" s="145">
        <f t="shared" si="43"/>
        <v>0</v>
      </c>
      <c r="CL161" s="145">
        <f t="shared" si="44"/>
        <v>0</v>
      </c>
      <c r="CM161" s="145">
        <f t="shared" si="45"/>
        <v>0</v>
      </c>
      <c r="CN161" s="145">
        <f t="shared" si="46"/>
        <v>0</v>
      </c>
      <c r="CO161" s="145">
        <f t="shared" si="47"/>
        <v>0</v>
      </c>
      <c r="CP161" s="145">
        <f t="shared" si="48"/>
        <v>0</v>
      </c>
      <c r="CQ161" s="145">
        <f t="shared" si="49"/>
        <v>0</v>
      </c>
      <c r="CR161" s="145">
        <f t="shared" si="50"/>
        <v>0</v>
      </c>
      <c r="CS161" s="145">
        <f t="shared" si="51"/>
        <v>0</v>
      </c>
      <c r="CT161" s="145">
        <f t="shared" si="52"/>
        <v>0</v>
      </c>
      <c r="CU161" s="145">
        <f t="shared" si="53"/>
        <v>0</v>
      </c>
    </row>
    <row r="162" spans="1:99">
      <c r="A162" s="241" t="s">
        <v>285</v>
      </c>
      <c r="B162" s="242" t="s">
        <v>286</v>
      </c>
      <c r="C162" s="246" t="s">
        <v>287</v>
      </c>
      <c r="D162" s="244" t="s">
        <v>122</v>
      </c>
      <c r="E162" s="148" t="s">
        <v>643</v>
      </c>
      <c r="F162" s="206">
        <v>0</v>
      </c>
      <c r="G162" s="207">
        <v>0</v>
      </c>
      <c r="H162" s="207">
        <v>0</v>
      </c>
      <c r="I162" s="207">
        <v>0</v>
      </c>
      <c r="J162" s="207">
        <v>0</v>
      </c>
      <c r="K162" s="207">
        <v>0</v>
      </c>
      <c r="L162" s="207">
        <v>0</v>
      </c>
      <c r="M162" s="207">
        <v>0</v>
      </c>
      <c r="N162" s="207">
        <v>0</v>
      </c>
      <c r="O162" s="207">
        <v>0</v>
      </c>
      <c r="P162" s="207">
        <v>0</v>
      </c>
      <c r="Q162" s="207">
        <v>0</v>
      </c>
      <c r="R162" s="207">
        <v>0</v>
      </c>
      <c r="S162" s="210"/>
      <c r="T162" s="209">
        <v>0</v>
      </c>
      <c r="U162" s="136">
        <f t="shared" si="56"/>
        <v>0</v>
      </c>
      <c r="V162" s="136">
        <f t="shared" si="56"/>
        <v>0</v>
      </c>
      <c r="W162" s="136">
        <f t="shared" si="56"/>
        <v>0</v>
      </c>
      <c r="X162" s="136">
        <f t="shared" si="56"/>
        <v>0</v>
      </c>
      <c r="Y162" s="136">
        <f t="shared" si="56"/>
        <v>0</v>
      </c>
      <c r="Z162" s="136">
        <f t="shared" si="56"/>
        <v>0</v>
      </c>
      <c r="AA162" s="136">
        <f t="shared" si="56"/>
        <v>0</v>
      </c>
      <c r="AB162" s="136">
        <f t="shared" si="56"/>
        <v>0</v>
      </c>
      <c r="AC162" s="136">
        <f t="shared" si="56"/>
        <v>0</v>
      </c>
      <c r="AD162" s="136">
        <f t="shared" si="56"/>
        <v>0</v>
      </c>
      <c r="AE162" s="136">
        <f t="shared" si="56"/>
        <v>0</v>
      </c>
      <c r="AF162" s="139"/>
      <c r="AG162" s="138">
        <v>4</v>
      </c>
      <c r="AI162" s="23">
        <f>T162*Invoer!E$8</f>
        <v>0</v>
      </c>
      <c r="AJ162" s="23">
        <f>U162*Invoer!F$8</f>
        <v>0</v>
      </c>
      <c r="AK162" s="23">
        <f>V162*Invoer!G$8</f>
        <v>0</v>
      </c>
      <c r="AL162" s="23">
        <f>W162*Invoer!H$8</f>
        <v>0</v>
      </c>
      <c r="AM162" s="23">
        <f>X162*Invoer!I$8</f>
        <v>0</v>
      </c>
      <c r="AN162" s="23">
        <f>Y162*Invoer!J$8</f>
        <v>0</v>
      </c>
      <c r="AO162" s="23">
        <f>Z162*Invoer!K$8</f>
        <v>0</v>
      </c>
      <c r="AP162" s="23">
        <f>AA162*Invoer!L$8</f>
        <v>0</v>
      </c>
      <c r="AQ162" s="23">
        <f>AB162*Invoer!M$8</f>
        <v>0</v>
      </c>
      <c r="AR162" s="23">
        <f>AC162*Invoer!N$8</f>
        <v>0</v>
      </c>
      <c r="AS162" s="23">
        <f>AD162*Invoer!O$8</f>
        <v>0</v>
      </c>
      <c r="AT162" s="23">
        <f>AE162*Invoer!P$8</f>
        <v>0</v>
      </c>
      <c r="AV162" s="22">
        <f>Invoer!E$6</f>
        <v>1</v>
      </c>
      <c r="AW162" s="22">
        <f>Invoer!F$6</f>
        <v>1</v>
      </c>
      <c r="AX162" s="22">
        <f>Invoer!G$6</f>
        <v>1</v>
      </c>
      <c r="AY162" s="22">
        <f>Invoer!H$6</f>
        <v>1</v>
      </c>
      <c r="AZ162" s="22">
        <f>Invoer!I$6</f>
        <v>1</v>
      </c>
      <c r="BA162" s="22">
        <f>Invoer!J$6</f>
        <v>1</v>
      </c>
      <c r="BB162" s="22">
        <f>Invoer!K$6</f>
        <v>1</v>
      </c>
      <c r="BC162" s="22">
        <f>Invoer!L$6</f>
        <v>1</v>
      </c>
      <c r="BD162" s="22">
        <f>Invoer!M$6</f>
        <v>1</v>
      </c>
      <c r="BE162" s="22">
        <f>Invoer!N$6</f>
        <v>1</v>
      </c>
      <c r="BF162" s="22">
        <f>Invoer!O$6</f>
        <v>1</v>
      </c>
      <c r="BG162" s="22">
        <f>Invoer!P$6</f>
        <v>1</v>
      </c>
      <c r="BI162" s="8">
        <f>Invoer!B$5</f>
        <v>0.75</v>
      </c>
      <c r="BJ162" s="63">
        <f>G162*$F162*$BI162*Invoer!E$10</f>
        <v>0</v>
      </c>
      <c r="BK162" s="63">
        <f>H162*$F162*$BI162*Invoer!F$10</f>
        <v>0</v>
      </c>
      <c r="BL162" s="63">
        <f>I162*$F162*$BI162*Invoer!G$10</f>
        <v>0</v>
      </c>
      <c r="BM162" s="63">
        <f>J162*$F162*$BI162*Invoer!H$10</f>
        <v>0</v>
      </c>
      <c r="BN162" s="63">
        <f>K162*$F162*$BI162*Invoer!I$10</f>
        <v>0</v>
      </c>
      <c r="BO162" s="63">
        <f>L162*$F162*$BI162*Invoer!J$10</f>
        <v>0</v>
      </c>
      <c r="BP162" s="63">
        <f>M162*$F162*$BI162*Invoer!K$10</f>
        <v>0</v>
      </c>
      <c r="BQ162" s="63">
        <f>N162*$F162*$BI162*Invoer!L$10</f>
        <v>0</v>
      </c>
      <c r="BR162" s="63">
        <f>O162*$F162*$BI162*Invoer!M$10</f>
        <v>0</v>
      </c>
      <c r="BS162" s="63">
        <f>P162*$F162*$BI162*Invoer!N$10</f>
        <v>0</v>
      </c>
      <c r="BT162" s="63">
        <f>Q162*$F162*$BI162*Invoer!O$10</f>
        <v>0</v>
      </c>
      <c r="BU162" s="63">
        <f>R162*$F162*$BI162*Invoer!P$10</f>
        <v>0</v>
      </c>
      <c r="BW162" s="7">
        <f>((BJ162*AV162)*(T162*Invoer!E$7))+BJ162*(100%-AV162)*AI162</f>
        <v>0</v>
      </c>
      <c r="BX162" s="7">
        <f>((BK162*AW162)*(U162*Invoer!F$7))+BK162*(100%-AW162)*AJ162</f>
        <v>0</v>
      </c>
      <c r="BY162" s="7">
        <f>((BL162*AX162)*(V162*Invoer!G$7))+BL162*(100%-AX162)*AK162</f>
        <v>0</v>
      </c>
      <c r="BZ162" s="7">
        <f>((BM162*AY162)*(W162*Invoer!H$7))+BM162*(100%-AY162)*AL162</f>
        <v>0</v>
      </c>
      <c r="CA162" s="7">
        <f>((BN162*AZ162)*(X162*Invoer!I$7))+BN162*(100%-AZ162)*AM162</f>
        <v>0</v>
      </c>
      <c r="CB162" s="7">
        <f>((BO162*BA162)*(Y162*Invoer!J$7))+BO162*(100%-BA162)*AN162</f>
        <v>0</v>
      </c>
      <c r="CC162" s="7">
        <f>((BP162*BB162)*(Z162*Invoer!K$7))+BP162*(100%-BB162)*AO162</f>
        <v>0</v>
      </c>
      <c r="CD162" s="7">
        <f>((BQ162*BC162)*(AA162*Invoer!L$7))+BQ162*(100%-BC162)*AP162</f>
        <v>0</v>
      </c>
      <c r="CE162" s="7">
        <f>((BR162*BD162)*(AB162*Invoer!M$7))+BR162*(100%-BD162)*AQ162</f>
        <v>0</v>
      </c>
      <c r="CF162" s="7">
        <f>((BS162*BE162)*(AC162*Invoer!N$7))+BS162*(100%-BE162)*AR162</f>
        <v>0</v>
      </c>
      <c r="CG162" s="7">
        <f>((BT162*BF162)*(AD162*Invoer!O$7))+BT162*(100%-BF162)*AS162</f>
        <v>0</v>
      </c>
      <c r="CH162" s="7">
        <f>((BU162*BG162)*(AE162*Invoer!P$7))+BU162*(100%-BG162)*AT162</f>
        <v>0</v>
      </c>
      <c r="CI162" s="7"/>
      <c r="CJ162" s="145">
        <f t="shared" si="42"/>
        <v>0</v>
      </c>
      <c r="CK162" s="145">
        <f t="shared" si="43"/>
        <v>0</v>
      </c>
      <c r="CL162" s="145">
        <f t="shared" si="44"/>
        <v>0</v>
      </c>
      <c r="CM162" s="145">
        <f t="shared" si="45"/>
        <v>0</v>
      </c>
      <c r="CN162" s="145">
        <f t="shared" si="46"/>
        <v>0</v>
      </c>
      <c r="CO162" s="145">
        <f t="shared" si="47"/>
        <v>0</v>
      </c>
      <c r="CP162" s="145">
        <f t="shared" si="48"/>
        <v>0</v>
      </c>
      <c r="CQ162" s="145">
        <f t="shared" si="49"/>
        <v>0</v>
      </c>
      <c r="CR162" s="145">
        <f t="shared" si="50"/>
        <v>0</v>
      </c>
      <c r="CS162" s="145">
        <f t="shared" si="51"/>
        <v>0</v>
      </c>
      <c r="CT162" s="145">
        <f t="shared" si="52"/>
        <v>0</v>
      </c>
      <c r="CU162" s="145">
        <f t="shared" si="53"/>
        <v>0</v>
      </c>
    </row>
    <row r="163" spans="1:99">
      <c r="A163" s="241" t="s">
        <v>663</v>
      </c>
      <c r="B163" s="262" t="s">
        <v>288</v>
      </c>
      <c r="C163" s="246" t="s">
        <v>289</v>
      </c>
      <c r="D163" s="244" t="s">
        <v>289</v>
      </c>
      <c r="E163" s="148" t="s">
        <v>643</v>
      </c>
      <c r="F163" s="206">
        <v>61</v>
      </c>
      <c r="G163" s="207">
        <v>0</v>
      </c>
      <c r="H163" s="207">
        <v>0.4</v>
      </c>
      <c r="I163" s="207">
        <v>1</v>
      </c>
      <c r="J163" s="207">
        <v>1.2</v>
      </c>
      <c r="K163" s="207">
        <v>1.2</v>
      </c>
      <c r="L163" s="207">
        <v>1.2</v>
      </c>
      <c r="M163" s="207">
        <v>1.2</v>
      </c>
      <c r="N163" s="207">
        <v>1.2</v>
      </c>
      <c r="O163" s="207">
        <v>1.2</v>
      </c>
      <c r="P163" s="207">
        <v>1.2</v>
      </c>
      <c r="Q163" s="207">
        <v>1.2</v>
      </c>
      <c r="R163" s="207">
        <v>1.2</v>
      </c>
      <c r="S163" s="210"/>
      <c r="T163" s="209">
        <v>13.506107999999999</v>
      </c>
      <c r="U163" s="136">
        <f t="shared" si="56"/>
        <v>13.506107999999999</v>
      </c>
      <c r="V163" s="136">
        <f t="shared" si="56"/>
        <v>13.506107999999999</v>
      </c>
      <c r="W163" s="136">
        <f t="shared" si="56"/>
        <v>13.506107999999999</v>
      </c>
      <c r="X163" s="136">
        <f t="shared" si="56"/>
        <v>13.506107999999999</v>
      </c>
      <c r="Y163" s="136">
        <f t="shared" si="56"/>
        <v>13.506107999999999</v>
      </c>
      <c r="Z163" s="136">
        <f t="shared" si="56"/>
        <v>13.506107999999999</v>
      </c>
      <c r="AA163" s="136">
        <f t="shared" si="56"/>
        <v>13.506107999999999</v>
      </c>
      <c r="AB163" s="136">
        <f t="shared" si="56"/>
        <v>13.506107999999999</v>
      </c>
      <c r="AC163" s="136">
        <f t="shared" si="56"/>
        <v>13.506107999999999</v>
      </c>
      <c r="AD163" s="136">
        <f t="shared" si="56"/>
        <v>13.506107999999999</v>
      </c>
      <c r="AE163" s="136">
        <f t="shared" si="56"/>
        <v>13.506107999999999</v>
      </c>
      <c r="AF163" s="139"/>
      <c r="AG163" s="138">
        <v>4</v>
      </c>
      <c r="AI163" s="23">
        <f>T163*Invoer!E$8</f>
        <v>8.1036647999999989</v>
      </c>
      <c r="AJ163" s="23">
        <f>U163*Invoer!F$8</f>
        <v>8.1036647999999989</v>
      </c>
      <c r="AK163" s="23">
        <f>V163*Invoer!G$8</f>
        <v>8.1036647999999989</v>
      </c>
      <c r="AL163" s="23">
        <f>W163*Invoer!H$8</f>
        <v>8.1036647999999989</v>
      </c>
      <c r="AM163" s="23">
        <f>X163*Invoer!I$8</f>
        <v>8.1036647999999989</v>
      </c>
      <c r="AN163" s="23">
        <f>Y163*Invoer!J$8</f>
        <v>8.1036647999999989</v>
      </c>
      <c r="AO163" s="23">
        <f>Z163*Invoer!K$8</f>
        <v>8.1036647999999989</v>
      </c>
      <c r="AP163" s="23">
        <f>AA163*Invoer!L$8</f>
        <v>8.1036647999999989</v>
      </c>
      <c r="AQ163" s="23">
        <f>AB163*Invoer!M$8</f>
        <v>8.1036647999999989</v>
      </c>
      <c r="AR163" s="23">
        <f>AC163*Invoer!N$8</f>
        <v>8.1036647999999989</v>
      </c>
      <c r="AS163" s="23">
        <f>AD163*Invoer!O$8</f>
        <v>8.1036647999999989</v>
      </c>
      <c r="AT163" s="23">
        <f>AE163*Invoer!P$8</f>
        <v>8.1036647999999989</v>
      </c>
      <c r="AV163" s="22">
        <f>Invoer!E$6</f>
        <v>1</v>
      </c>
      <c r="AW163" s="22">
        <f>Invoer!F$6</f>
        <v>1</v>
      </c>
      <c r="AX163" s="22">
        <f>Invoer!G$6</f>
        <v>1</v>
      </c>
      <c r="AY163" s="22">
        <f>Invoer!H$6</f>
        <v>1</v>
      </c>
      <c r="AZ163" s="22">
        <f>Invoer!I$6</f>
        <v>1</v>
      </c>
      <c r="BA163" s="22">
        <f>Invoer!J$6</f>
        <v>1</v>
      </c>
      <c r="BB163" s="22">
        <f>Invoer!K$6</f>
        <v>1</v>
      </c>
      <c r="BC163" s="22">
        <f>Invoer!L$6</f>
        <v>1</v>
      </c>
      <c r="BD163" s="22">
        <f>Invoer!M$6</f>
        <v>1</v>
      </c>
      <c r="BE163" s="22">
        <f>Invoer!N$6</f>
        <v>1</v>
      </c>
      <c r="BF163" s="22">
        <f>Invoer!O$6</f>
        <v>1</v>
      </c>
      <c r="BG163" s="22">
        <f>Invoer!P$6</f>
        <v>1</v>
      </c>
      <c r="BI163" s="8">
        <f>Invoer!B$5</f>
        <v>0.75</v>
      </c>
      <c r="BJ163" s="63">
        <f>G163*$F163*$BI163*Invoer!E$10</f>
        <v>0</v>
      </c>
      <c r="BK163" s="63">
        <f>H163*$F163*$BI163*Invoer!F$10</f>
        <v>18.3</v>
      </c>
      <c r="BL163" s="63">
        <f>I163*$F163*$BI163*Invoer!G$10</f>
        <v>45.75</v>
      </c>
      <c r="BM163" s="63">
        <f>J163*$F163*$BI163*Invoer!H$10</f>
        <v>54.900000000000006</v>
      </c>
      <c r="BN163" s="63">
        <f>K163*$F163*$BI163*Invoer!I$10</f>
        <v>54.900000000000006</v>
      </c>
      <c r="BO163" s="63">
        <f>L163*$F163*$BI163*Invoer!J$10</f>
        <v>54.900000000000006</v>
      </c>
      <c r="BP163" s="63">
        <f>M163*$F163*$BI163*Invoer!K$10</f>
        <v>54.900000000000006</v>
      </c>
      <c r="BQ163" s="63">
        <f>N163*$F163*$BI163*Invoer!L$10</f>
        <v>54.900000000000006</v>
      </c>
      <c r="BR163" s="63">
        <f>O163*$F163*$BI163*Invoer!M$10</f>
        <v>54.900000000000006</v>
      </c>
      <c r="BS163" s="63">
        <f>P163*$F163*$BI163*Invoer!N$10</f>
        <v>54.900000000000006</v>
      </c>
      <c r="BT163" s="63">
        <f>Q163*$F163*$BI163*Invoer!O$10</f>
        <v>54.900000000000006</v>
      </c>
      <c r="BU163" s="63">
        <f>R163*$F163*$BI163*Invoer!P$10</f>
        <v>54.900000000000006</v>
      </c>
      <c r="BW163" s="7">
        <f>((BJ163*AV163)*(T163*Invoer!E$7))+BJ163*(100%-AV163)*AI163</f>
        <v>0</v>
      </c>
      <c r="BX163" s="7">
        <f>((BK163*AW163)*(U163*Invoer!F$7))+BK163*(100%-AW163)*AJ163</f>
        <v>247.16177640000001</v>
      </c>
      <c r="BY163" s="7">
        <f>((BL163*AX163)*(V163*Invoer!G$7))+BL163*(100%-AX163)*AK163</f>
        <v>617.90444100000002</v>
      </c>
      <c r="BZ163" s="7">
        <f>((BM163*AY163)*(W163*Invoer!H$7))+BM163*(100%-AY163)*AL163</f>
        <v>741.48532920000002</v>
      </c>
      <c r="CA163" s="7">
        <f>((BN163*AZ163)*(X163*Invoer!I$7))+BN163*(100%-AZ163)*AM163</f>
        <v>741.48532920000002</v>
      </c>
      <c r="CB163" s="7">
        <f>((BO163*BA163)*(Y163*Invoer!J$7))+BO163*(100%-BA163)*AN163</f>
        <v>741.48532920000002</v>
      </c>
      <c r="CC163" s="7">
        <f>((BP163*BB163)*(Z163*Invoer!K$7))+BP163*(100%-BB163)*AO163</f>
        <v>741.48532920000002</v>
      </c>
      <c r="CD163" s="7">
        <f>((BQ163*BC163)*(AA163*Invoer!L$7))+BQ163*(100%-BC163)*AP163</f>
        <v>741.48532920000002</v>
      </c>
      <c r="CE163" s="7">
        <f>((BR163*BD163)*(AB163*Invoer!M$7))+BR163*(100%-BD163)*AQ163</f>
        <v>741.48532920000002</v>
      </c>
      <c r="CF163" s="7">
        <f>((BS163*BE163)*(AC163*Invoer!N$7))+BS163*(100%-BE163)*AR163</f>
        <v>741.48532920000002</v>
      </c>
      <c r="CG163" s="7">
        <f>((BT163*BF163)*(AD163*Invoer!O$7))+BT163*(100%-BF163)*AS163</f>
        <v>741.48532920000002</v>
      </c>
      <c r="CH163" s="7">
        <f>((BU163*BG163)*(AE163*Invoer!P$7))+BU163*(100%-BG163)*AT163</f>
        <v>741.48532920000002</v>
      </c>
      <c r="CI163" s="7"/>
      <c r="CJ163" s="145">
        <f t="shared" si="42"/>
        <v>0</v>
      </c>
      <c r="CK163" s="145">
        <f t="shared" si="43"/>
        <v>4.5750000000000002</v>
      </c>
      <c r="CL163" s="145">
        <f t="shared" si="44"/>
        <v>11.4375</v>
      </c>
      <c r="CM163" s="145">
        <f t="shared" si="45"/>
        <v>13.725000000000001</v>
      </c>
      <c r="CN163" s="145">
        <f t="shared" si="46"/>
        <v>13.725000000000001</v>
      </c>
      <c r="CO163" s="145">
        <f t="shared" si="47"/>
        <v>13.725000000000001</v>
      </c>
      <c r="CP163" s="145">
        <f t="shared" si="48"/>
        <v>13.725000000000001</v>
      </c>
      <c r="CQ163" s="145">
        <f t="shared" si="49"/>
        <v>13.725000000000001</v>
      </c>
      <c r="CR163" s="145">
        <f t="shared" si="50"/>
        <v>13.725000000000001</v>
      </c>
      <c r="CS163" s="145">
        <f t="shared" si="51"/>
        <v>13.725000000000001</v>
      </c>
      <c r="CT163" s="145">
        <f t="shared" si="52"/>
        <v>13.725000000000001</v>
      </c>
      <c r="CU163" s="145">
        <f t="shared" si="53"/>
        <v>13.725000000000001</v>
      </c>
    </row>
    <row r="164" spans="1:99">
      <c r="A164" s="256" t="s">
        <v>380</v>
      </c>
      <c r="B164" s="248"/>
      <c r="C164" s="246" t="s">
        <v>518</v>
      </c>
      <c r="D164" s="244" t="s">
        <v>633</v>
      </c>
      <c r="E164" s="148" t="s">
        <v>643</v>
      </c>
      <c r="F164" s="206">
        <v>0</v>
      </c>
      <c r="G164" s="207">
        <v>0</v>
      </c>
      <c r="H164" s="207">
        <v>1</v>
      </c>
      <c r="I164" s="207">
        <v>2.7586206896551726</v>
      </c>
      <c r="J164" s="207">
        <v>3.7470725995316161</v>
      </c>
      <c r="K164" s="207">
        <v>3.9599059522336346</v>
      </c>
      <c r="L164" s="207">
        <v>3.9939342124148949</v>
      </c>
      <c r="M164" s="207">
        <v>3.9990889575468591</v>
      </c>
      <c r="N164" s="207">
        <v>3.9998633171707083</v>
      </c>
      <c r="O164" s="207">
        <v>3.9999794969800946</v>
      </c>
      <c r="P164" s="207">
        <v>3.9999969245336149</v>
      </c>
      <c r="Q164" s="207">
        <v>3.9999998914622976</v>
      </c>
      <c r="R164" s="207">
        <v>3.9999999999917586</v>
      </c>
      <c r="S164" s="210"/>
      <c r="T164" s="209">
        <v>0</v>
      </c>
      <c r="U164" s="136">
        <f t="shared" si="56"/>
        <v>0</v>
      </c>
      <c r="V164" s="136">
        <f t="shared" si="56"/>
        <v>0</v>
      </c>
      <c r="W164" s="136">
        <f t="shared" si="56"/>
        <v>0</v>
      </c>
      <c r="X164" s="136">
        <f t="shared" si="56"/>
        <v>0</v>
      </c>
      <c r="Y164" s="136">
        <f t="shared" si="56"/>
        <v>0</v>
      </c>
      <c r="Z164" s="136">
        <f t="shared" si="56"/>
        <v>0</v>
      </c>
      <c r="AA164" s="136">
        <f t="shared" si="56"/>
        <v>0</v>
      </c>
      <c r="AB164" s="136">
        <f t="shared" si="56"/>
        <v>0</v>
      </c>
      <c r="AC164" s="136">
        <f t="shared" si="56"/>
        <v>0</v>
      </c>
      <c r="AD164" s="136">
        <f t="shared" si="56"/>
        <v>0</v>
      </c>
      <c r="AE164" s="136">
        <f t="shared" si="56"/>
        <v>0</v>
      </c>
      <c r="AF164" s="139"/>
      <c r="AG164" s="138">
        <v>4</v>
      </c>
      <c r="AI164" s="23">
        <f>T164*Invoer!E$8</f>
        <v>0</v>
      </c>
      <c r="AJ164" s="23">
        <f>U164*Invoer!F$8</f>
        <v>0</v>
      </c>
      <c r="AK164" s="23">
        <f>V164*Invoer!G$8</f>
        <v>0</v>
      </c>
      <c r="AL164" s="23">
        <f>W164*Invoer!H$8</f>
        <v>0</v>
      </c>
      <c r="AM164" s="23">
        <f>X164*Invoer!I$8</f>
        <v>0</v>
      </c>
      <c r="AN164" s="23">
        <f>Y164*Invoer!J$8</f>
        <v>0</v>
      </c>
      <c r="AO164" s="23">
        <f>Z164*Invoer!K$8</f>
        <v>0</v>
      </c>
      <c r="AP164" s="23">
        <f>AA164*Invoer!L$8</f>
        <v>0</v>
      </c>
      <c r="AQ164" s="23">
        <f>AB164*Invoer!M$8</f>
        <v>0</v>
      </c>
      <c r="AR164" s="23">
        <f>AC164*Invoer!N$8</f>
        <v>0</v>
      </c>
      <c r="AS164" s="23">
        <f>AD164*Invoer!O$8</f>
        <v>0</v>
      </c>
      <c r="AT164" s="23">
        <f>AE164*Invoer!P$8</f>
        <v>0</v>
      </c>
      <c r="AV164" s="22">
        <f>Invoer!E$6</f>
        <v>1</v>
      </c>
      <c r="AW164" s="22">
        <f>Invoer!F$6</f>
        <v>1</v>
      </c>
      <c r="AX164" s="22">
        <f>Invoer!G$6</f>
        <v>1</v>
      </c>
      <c r="AY164" s="22">
        <f>Invoer!H$6</f>
        <v>1</v>
      </c>
      <c r="AZ164" s="22">
        <f>Invoer!I$6</f>
        <v>1</v>
      </c>
      <c r="BA164" s="22">
        <f>Invoer!J$6</f>
        <v>1</v>
      </c>
      <c r="BB164" s="22">
        <f>Invoer!K$6</f>
        <v>1</v>
      </c>
      <c r="BC164" s="22">
        <f>Invoer!L$6</f>
        <v>1</v>
      </c>
      <c r="BD164" s="22">
        <f>Invoer!M$6</f>
        <v>1</v>
      </c>
      <c r="BE164" s="22">
        <f>Invoer!N$6</f>
        <v>1</v>
      </c>
      <c r="BF164" s="22">
        <f>Invoer!O$6</f>
        <v>1</v>
      </c>
      <c r="BG164" s="22">
        <f>Invoer!P$6</f>
        <v>1</v>
      </c>
      <c r="BI164" s="8">
        <f>Invoer!B$5</f>
        <v>0.75</v>
      </c>
      <c r="BJ164" s="63">
        <f>G164*$F164*$BI164*Invoer!E$10</f>
        <v>0</v>
      </c>
      <c r="BK164" s="63">
        <f>H164*$F164*$BI164*Invoer!F$10</f>
        <v>0</v>
      </c>
      <c r="BL164" s="63">
        <f>I164*$F164*$BI164*Invoer!G$10</f>
        <v>0</v>
      </c>
      <c r="BM164" s="63">
        <f>J164*$F164*$BI164*Invoer!H$10</f>
        <v>0</v>
      </c>
      <c r="BN164" s="63">
        <f>K164*$F164*$BI164*Invoer!I$10</f>
        <v>0</v>
      </c>
      <c r="BO164" s="63">
        <f>L164*$F164*$BI164*Invoer!J$10</f>
        <v>0</v>
      </c>
      <c r="BP164" s="63">
        <f>M164*$F164*$BI164*Invoer!K$10</f>
        <v>0</v>
      </c>
      <c r="BQ164" s="63">
        <f>N164*$F164*$BI164*Invoer!L$10</f>
        <v>0</v>
      </c>
      <c r="BR164" s="63">
        <f>O164*$F164*$BI164*Invoer!M$10</f>
        <v>0</v>
      </c>
      <c r="BS164" s="63">
        <f>P164*$F164*$BI164*Invoer!N$10</f>
        <v>0</v>
      </c>
      <c r="BT164" s="63">
        <f>Q164*$F164*$BI164*Invoer!O$10</f>
        <v>0</v>
      </c>
      <c r="BU164" s="63">
        <f>R164*$F164*$BI164*Invoer!P$10</f>
        <v>0</v>
      </c>
      <c r="BW164" s="7">
        <f>((BJ164*AV164)*(T164*Invoer!E$7))+BJ164*(100%-AV164)*AI164</f>
        <v>0</v>
      </c>
      <c r="BX164" s="7">
        <f>((BK164*AW164)*(U164*Invoer!F$7))+BK164*(100%-AW164)*AJ164</f>
        <v>0</v>
      </c>
      <c r="BY164" s="7">
        <f>((BL164*AX164)*(V164*Invoer!G$7))+BL164*(100%-AX164)*AK164</f>
        <v>0</v>
      </c>
      <c r="BZ164" s="7">
        <f>((BM164*AY164)*(W164*Invoer!H$7))+BM164*(100%-AY164)*AL164</f>
        <v>0</v>
      </c>
      <c r="CA164" s="7">
        <f>((BN164*AZ164)*(X164*Invoer!I$7))+BN164*(100%-AZ164)*AM164</f>
        <v>0</v>
      </c>
      <c r="CB164" s="7">
        <f>((BO164*BA164)*(Y164*Invoer!J$7))+BO164*(100%-BA164)*AN164</f>
        <v>0</v>
      </c>
      <c r="CC164" s="7">
        <f>((BP164*BB164)*(Z164*Invoer!K$7))+BP164*(100%-BB164)*AO164</f>
        <v>0</v>
      </c>
      <c r="CD164" s="7">
        <f>((BQ164*BC164)*(AA164*Invoer!L$7))+BQ164*(100%-BC164)*AP164</f>
        <v>0</v>
      </c>
      <c r="CE164" s="7">
        <f>((BR164*BD164)*(AB164*Invoer!M$7))+BR164*(100%-BD164)*AQ164</f>
        <v>0</v>
      </c>
      <c r="CF164" s="7">
        <f>((BS164*BE164)*(AC164*Invoer!N$7))+BS164*(100%-BE164)*AR164</f>
        <v>0</v>
      </c>
      <c r="CG164" s="7">
        <f>((BT164*BF164)*(AD164*Invoer!O$7))+BT164*(100%-BF164)*AS164</f>
        <v>0</v>
      </c>
      <c r="CH164" s="7">
        <f>((BU164*BG164)*(AE164*Invoer!P$7))+BU164*(100%-BG164)*AT164</f>
        <v>0</v>
      </c>
      <c r="CI164" s="7"/>
      <c r="CJ164" s="145">
        <f t="shared" si="42"/>
        <v>0</v>
      </c>
      <c r="CK164" s="145">
        <f t="shared" si="43"/>
        <v>0</v>
      </c>
      <c r="CL164" s="145">
        <f t="shared" si="44"/>
        <v>0</v>
      </c>
      <c r="CM164" s="145">
        <f t="shared" si="45"/>
        <v>0</v>
      </c>
      <c r="CN164" s="145">
        <f t="shared" si="46"/>
        <v>0</v>
      </c>
      <c r="CO164" s="145">
        <f t="shared" si="47"/>
        <v>0</v>
      </c>
      <c r="CP164" s="145">
        <f t="shared" si="48"/>
        <v>0</v>
      </c>
      <c r="CQ164" s="145">
        <f t="shared" si="49"/>
        <v>0</v>
      </c>
      <c r="CR164" s="145">
        <f t="shared" si="50"/>
        <v>0</v>
      </c>
      <c r="CS164" s="145">
        <f t="shared" si="51"/>
        <v>0</v>
      </c>
      <c r="CT164" s="145">
        <f t="shared" si="52"/>
        <v>0</v>
      </c>
      <c r="CU164" s="145">
        <f t="shared" si="53"/>
        <v>0</v>
      </c>
    </row>
    <row r="165" spans="1:99">
      <c r="A165" s="256" t="s">
        <v>381</v>
      </c>
      <c r="B165" s="246"/>
      <c r="C165" s="246" t="s">
        <v>519</v>
      </c>
      <c r="D165" s="244" t="s">
        <v>633</v>
      </c>
      <c r="E165" s="148" t="s">
        <v>643</v>
      </c>
      <c r="F165" s="206">
        <v>0</v>
      </c>
      <c r="G165" s="207">
        <v>0</v>
      </c>
      <c r="H165" s="207">
        <v>1</v>
      </c>
      <c r="I165" s="207">
        <v>2.7586206896551726</v>
      </c>
      <c r="J165" s="207">
        <v>3.7470725995316161</v>
      </c>
      <c r="K165" s="207">
        <v>3.9599059522336346</v>
      </c>
      <c r="L165" s="207">
        <v>3.9939342124148949</v>
      </c>
      <c r="M165" s="207">
        <v>3.9990889575468591</v>
      </c>
      <c r="N165" s="207">
        <v>3.9998633171707088</v>
      </c>
      <c r="O165" s="207">
        <v>3.9999794969800941</v>
      </c>
      <c r="P165" s="207">
        <v>3.9999969245336149</v>
      </c>
      <c r="Q165" s="207">
        <v>3.9999998914622976</v>
      </c>
      <c r="R165" s="207">
        <v>3.9999999999917586</v>
      </c>
      <c r="S165" s="211"/>
      <c r="T165" s="209">
        <v>10.632467999999999</v>
      </c>
      <c r="U165" s="136">
        <f t="shared" si="56"/>
        <v>10.632467999999999</v>
      </c>
      <c r="V165" s="136">
        <f t="shared" si="56"/>
        <v>10.632467999999999</v>
      </c>
      <c r="W165" s="136">
        <f t="shared" si="56"/>
        <v>10.632467999999999</v>
      </c>
      <c r="X165" s="136">
        <f t="shared" si="56"/>
        <v>10.632467999999999</v>
      </c>
      <c r="Y165" s="136">
        <f t="shared" si="56"/>
        <v>10.632467999999999</v>
      </c>
      <c r="Z165" s="136">
        <f t="shared" si="56"/>
        <v>10.632467999999999</v>
      </c>
      <c r="AA165" s="136">
        <f t="shared" si="56"/>
        <v>10.632467999999999</v>
      </c>
      <c r="AB165" s="136">
        <f t="shared" si="56"/>
        <v>10.632467999999999</v>
      </c>
      <c r="AC165" s="136">
        <f t="shared" si="56"/>
        <v>10.632467999999999</v>
      </c>
      <c r="AD165" s="136">
        <f t="shared" si="56"/>
        <v>10.632467999999999</v>
      </c>
      <c r="AE165" s="136">
        <f t="shared" si="56"/>
        <v>10.632467999999999</v>
      </c>
      <c r="AF165" s="139"/>
      <c r="AG165" s="138">
        <v>4</v>
      </c>
      <c r="AH165" s="23"/>
      <c r="AI165" s="23">
        <f>T165*Invoer!E$8</f>
        <v>6.3794807999999996</v>
      </c>
      <c r="AJ165" s="23">
        <f>U165*Invoer!F$8</f>
        <v>6.3794807999999996</v>
      </c>
      <c r="AK165" s="23">
        <f>V165*Invoer!G$8</f>
        <v>6.3794807999999996</v>
      </c>
      <c r="AL165" s="23">
        <f>W165*Invoer!H$8</f>
        <v>6.3794807999999996</v>
      </c>
      <c r="AM165" s="23">
        <f>X165*Invoer!I$8</f>
        <v>6.3794807999999996</v>
      </c>
      <c r="AN165" s="23">
        <f>Y165*Invoer!J$8</f>
        <v>6.3794807999999996</v>
      </c>
      <c r="AO165" s="23">
        <f>Z165*Invoer!K$8</f>
        <v>6.3794807999999996</v>
      </c>
      <c r="AP165" s="23">
        <f>AA165*Invoer!L$8</f>
        <v>6.3794807999999996</v>
      </c>
      <c r="AQ165" s="23">
        <f>AB165*Invoer!M$8</f>
        <v>6.3794807999999996</v>
      </c>
      <c r="AR165" s="23">
        <f>AC165*Invoer!N$8</f>
        <v>6.3794807999999996</v>
      </c>
      <c r="AS165" s="23">
        <f>AD165*Invoer!O$8</f>
        <v>6.3794807999999996</v>
      </c>
      <c r="AT165" s="23">
        <f>AE165*Invoer!P$8</f>
        <v>6.3794807999999996</v>
      </c>
      <c r="AU165" s="22"/>
      <c r="AV165" s="22">
        <f>Invoer!E$6</f>
        <v>1</v>
      </c>
      <c r="AW165" s="22">
        <f>Invoer!F$6</f>
        <v>1</v>
      </c>
      <c r="AX165" s="22">
        <f>Invoer!G$6</f>
        <v>1</v>
      </c>
      <c r="AY165" s="22">
        <f>Invoer!H$6</f>
        <v>1</v>
      </c>
      <c r="AZ165" s="22">
        <f>Invoer!I$6</f>
        <v>1</v>
      </c>
      <c r="BA165" s="22">
        <f>Invoer!J$6</f>
        <v>1</v>
      </c>
      <c r="BB165" s="22">
        <f>Invoer!K$6</f>
        <v>1</v>
      </c>
      <c r="BC165" s="22">
        <f>Invoer!L$6</f>
        <v>1</v>
      </c>
      <c r="BD165" s="22">
        <f>Invoer!M$6</f>
        <v>1</v>
      </c>
      <c r="BE165" s="22">
        <f>Invoer!N$6</f>
        <v>1</v>
      </c>
      <c r="BF165" s="22">
        <f>Invoer!O$6</f>
        <v>1</v>
      </c>
      <c r="BG165" s="22">
        <f>Invoer!P$6</f>
        <v>1</v>
      </c>
      <c r="BH165" s="8"/>
      <c r="BI165" s="8">
        <f>Invoer!B$5</f>
        <v>0.75</v>
      </c>
      <c r="BJ165" s="63">
        <f>G165*$F165*$BI165*Invoer!E$10</f>
        <v>0</v>
      </c>
      <c r="BK165" s="63">
        <f>H165*$F165*$BI165*Invoer!F$10</f>
        <v>0</v>
      </c>
      <c r="BL165" s="63">
        <f>I165*$F165*$BI165*Invoer!G$10</f>
        <v>0</v>
      </c>
      <c r="BM165" s="63">
        <f>J165*$F165*$BI165*Invoer!H$10</f>
        <v>0</v>
      </c>
      <c r="BN165" s="63">
        <f>K165*$F165*$BI165*Invoer!I$10</f>
        <v>0</v>
      </c>
      <c r="BO165" s="63">
        <f>L165*$F165*$BI165*Invoer!J$10</f>
        <v>0</v>
      </c>
      <c r="BP165" s="63">
        <f>M165*$F165*$BI165*Invoer!K$10</f>
        <v>0</v>
      </c>
      <c r="BQ165" s="63">
        <f>N165*$F165*$BI165*Invoer!L$10</f>
        <v>0</v>
      </c>
      <c r="BR165" s="63">
        <f>O165*$F165*$BI165*Invoer!M$10</f>
        <v>0</v>
      </c>
      <c r="BS165" s="63">
        <f>P165*$F165*$BI165*Invoer!N$10</f>
        <v>0</v>
      </c>
      <c r="BT165" s="63">
        <f>Q165*$F165*$BI165*Invoer!O$10</f>
        <v>0</v>
      </c>
      <c r="BU165" s="63">
        <f>R165*$F165*$BI165*Invoer!P$10</f>
        <v>0</v>
      </c>
      <c r="BV165" s="7"/>
      <c r="BW165" s="7">
        <f>((BJ165*AV165)*(T165*Invoer!E$7))+BJ165*(100%-AV165)*AI165</f>
        <v>0</v>
      </c>
      <c r="BX165" s="7">
        <f>((BK165*AW165)*(U165*Invoer!F$7))+BK165*(100%-AW165)*AJ165</f>
        <v>0</v>
      </c>
      <c r="BY165" s="7">
        <f>((BL165*AX165)*(V165*Invoer!G$7))+BL165*(100%-AX165)*AK165</f>
        <v>0</v>
      </c>
      <c r="BZ165" s="7">
        <f>((BM165*AY165)*(W165*Invoer!H$7))+BM165*(100%-AY165)*AL165</f>
        <v>0</v>
      </c>
      <c r="CA165" s="7">
        <f>((BN165*AZ165)*(X165*Invoer!I$7))+BN165*(100%-AZ165)*AM165</f>
        <v>0</v>
      </c>
      <c r="CB165" s="7">
        <f>((BO165*BA165)*(Y165*Invoer!J$7))+BO165*(100%-BA165)*AN165</f>
        <v>0</v>
      </c>
      <c r="CC165" s="7">
        <f>((BP165*BB165)*(Z165*Invoer!K$7))+BP165*(100%-BB165)*AO165</f>
        <v>0</v>
      </c>
      <c r="CD165" s="7">
        <f>((BQ165*BC165)*(AA165*Invoer!L$7))+BQ165*(100%-BC165)*AP165</f>
        <v>0</v>
      </c>
      <c r="CE165" s="7">
        <f>((BR165*BD165)*(AB165*Invoer!M$7))+BR165*(100%-BD165)*AQ165</f>
        <v>0</v>
      </c>
      <c r="CF165" s="7">
        <f>((BS165*BE165)*(AC165*Invoer!N$7))+BS165*(100%-BE165)*AR165</f>
        <v>0</v>
      </c>
      <c r="CG165" s="7">
        <f>((BT165*BF165)*(AD165*Invoer!O$7))+BT165*(100%-BF165)*AS165</f>
        <v>0</v>
      </c>
      <c r="CH165" s="7">
        <f>((BU165*BG165)*(AE165*Invoer!P$7))+BU165*(100%-BG165)*AT165</f>
        <v>0</v>
      </c>
      <c r="CI165" s="7"/>
      <c r="CJ165" s="145">
        <f t="shared" si="42"/>
        <v>0</v>
      </c>
      <c r="CK165" s="145">
        <f t="shared" si="43"/>
        <v>0</v>
      </c>
      <c r="CL165" s="145">
        <f t="shared" si="44"/>
        <v>0</v>
      </c>
      <c r="CM165" s="145">
        <f t="shared" si="45"/>
        <v>0</v>
      </c>
      <c r="CN165" s="145">
        <f t="shared" si="46"/>
        <v>0</v>
      </c>
      <c r="CO165" s="145">
        <f t="shared" si="47"/>
        <v>0</v>
      </c>
      <c r="CP165" s="145">
        <f t="shared" si="48"/>
        <v>0</v>
      </c>
      <c r="CQ165" s="145">
        <f t="shared" si="49"/>
        <v>0</v>
      </c>
      <c r="CR165" s="145">
        <f t="shared" si="50"/>
        <v>0</v>
      </c>
      <c r="CS165" s="145">
        <f t="shared" si="51"/>
        <v>0</v>
      </c>
      <c r="CT165" s="145">
        <f t="shared" si="52"/>
        <v>0</v>
      </c>
      <c r="CU165" s="145">
        <f t="shared" si="53"/>
        <v>0</v>
      </c>
    </row>
    <row r="166" spans="1:99">
      <c r="A166" s="258" t="s">
        <v>428</v>
      </c>
      <c r="B166" s="251"/>
      <c r="C166" s="251" t="s">
        <v>520</v>
      </c>
      <c r="D166" s="252" t="s">
        <v>103</v>
      </c>
      <c r="E166" s="148" t="s">
        <v>616</v>
      </c>
      <c r="F166" s="206">
        <v>0</v>
      </c>
      <c r="G166" s="207">
        <v>0.05</v>
      </c>
      <c r="H166" s="207">
        <v>0.05</v>
      </c>
      <c r="I166" s="207">
        <v>0.05</v>
      </c>
      <c r="J166" s="207">
        <v>0.05</v>
      </c>
      <c r="K166" s="207">
        <v>0.05</v>
      </c>
      <c r="L166" s="207">
        <v>0.05</v>
      </c>
      <c r="M166" s="207">
        <v>0.05</v>
      </c>
      <c r="N166" s="207">
        <v>0.05</v>
      </c>
      <c r="O166" s="207">
        <v>0.05</v>
      </c>
      <c r="P166" s="207">
        <v>0.05</v>
      </c>
      <c r="Q166" s="207">
        <v>0.05</v>
      </c>
      <c r="R166" s="207">
        <v>0.05</v>
      </c>
      <c r="S166" s="210"/>
      <c r="T166" s="212">
        <v>60</v>
      </c>
      <c r="U166" s="136">
        <f t="shared" ref="U166:AE175" si="57">$T166</f>
        <v>60</v>
      </c>
      <c r="V166" s="136">
        <f t="shared" si="57"/>
        <v>60</v>
      </c>
      <c r="W166" s="136">
        <f t="shared" si="57"/>
        <v>60</v>
      </c>
      <c r="X166" s="136">
        <f t="shared" si="57"/>
        <v>60</v>
      </c>
      <c r="Y166" s="136">
        <f t="shared" si="57"/>
        <v>60</v>
      </c>
      <c r="Z166" s="136">
        <f t="shared" si="57"/>
        <v>60</v>
      </c>
      <c r="AA166" s="136">
        <f t="shared" si="57"/>
        <v>60</v>
      </c>
      <c r="AB166" s="136">
        <f t="shared" si="57"/>
        <v>60</v>
      </c>
      <c r="AC166" s="136">
        <f t="shared" si="57"/>
        <v>60</v>
      </c>
      <c r="AD166" s="136">
        <f t="shared" si="57"/>
        <v>60</v>
      </c>
      <c r="AE166" s="136">
        <f t="shared" si="57"/>
        <v>60</v>
      </c>
      <c r="AF166" s="139"/>
      <c r="AG166" s="138">
        <v>4</v>
      </c>
      <c r="AI166" s="23">
        <f>T166*Invoer!E$8</f>
        <v>36</v>
      </c>
      <c r="AJ166" s="23">
        <f>U166*Invoer!F$8</f>
        <v>36</v>
      </c>
      <c r="AK166" s="23">
        <f>V166*Invoer!G$8</f>
        <v>36</v>
      </c>
      <c r="AL166" s="23">
        <f>W166*Invoer!H$8</f>
        <v>36</v>
      </c>
      <c r="AM166" s="23">
        <f>X166*Invoer!I$8</f>
        <v>36</v>
      </c>
      <c r="AN166" s="23">
        <f>Y166*Invoer!J$8</f>
        <v>36</v>
      </c>
      <c r="AO166" s="23">
        <f>Z166*Invoer!K$8</f>
        <v>36</v>
      </c>
      <c r="AP166" s="23">
        <f>AA166*Invoer!L$8</f>
        <v>36</v>
      </c>
      <c r="AQ166" s="23">
        <f>AB166*Invoer!M$8</f>
        <v>36</v>
      </c>
      <c r="AR166" s="23">
        <f>AC166*Invoer!N$8</f>
        <v>36</v>
      </c>
      <c r="AS166" s="23">
        <f>AD166*Invoer!O$8</f>
        <v>36</v>
      </c>
      <c r="AT166" s="23">
        <f>AE166*Invoer!P$8</f>
        <v>36</v>
      </c>
      <c r="AU166" s="22"/>
      <c r="AV166" s="22">
        <f>Invoer!E$6</f>
        <v>1</v>
      </c>
      <c r="AW166" s="22">
        <f>Invoer!F$6</f>
        <v>1</v>
      </c>
      <c r="AX166" s="22">
        <f>Invoer!G$6</f>
        <v>1</v>
      </c>
      <c r="AY166" s="22">
        <f>Invoer!H$6</f>
        <v>1</v>
      </c>
      <c r="AZ166" s="22">
        <f>Invoer!I$6</f>
        <v>1</v>
      </c>
      <c r="BA166" s="22">
        <f>Invoer!J$6</f>
        <v>1</v>
      </c>
      <c r="BB166" s="22">
        <f>Invoer!K$6</f>
        <v>1</v>
      </c>
      <c r="BC166" s="22">
        <f>Invoer!L$6</f>
        <v>1</v>
      </c>
      <c r="BD166" s="22">
        <f>Invoer!M$6</f>
        <v>1</v>
      </c>
      <c r="BE166" s="22">
        <f>Invoer!N$6</f>
        <v>1</v>
      </c>
      <c r="BF166" s="22">
        <f>Invoer!O$6</f>
        <v>1</v>
      </c>
      <c r="BG166" s="22">
        <f>Invoer!P$6</f>
        <v>1</v>
      </c>
      <c r="BI166" s="8">
        <f>Invoer!B$5</f>
        <v>0.75</v>
      </c>
      <c r="BJ166" s="63">
        <f>G166*$F166*$BI166*Invoer!E$10</f>
        <v>0</v>
      </c>
      <c r="BK166" s="63">
        <f>H166*$F166*$BI166*Invoer!F$10</f>
        <v>0</v>
      </c>
      <c r="BL166" s="63">
        <f>I166*$F166*$BI166*Invoer!G$10</f>
        <v>0</v>
      </c>
      <c r="BM166" s="63">
        <f>J166*$F166*$BI166*Invoer!H$10</f>
        <v>0</v>
      </c>
      <c r="BN166" s="63">
        <f>K166*$F166*$BI166*Invoer!I$10</f>
        <v>0</v>
      </c>
      <c r="BO166" s="63">
        <f>L166*$F166*$BI166*Invoer!J$10</f>
        <v>0</v>
      </c>
      <c r="BP166" s="63">
        <f>M166*$F166*$BI166*Invoer!K$10</f>
        <v>0</v>
      </c>
      <c r="BQ166" s="63">
        <f>N166*$F166*$BI166*Invoer!L$10</f>
        <v>0</v>
      </c>
      <c r="BR166" s="63">
        <f>O166*$F166*$BI166*Invoer!M$10</f>
        <v>0</v>
      </c>
      <c r="BS166" s="63">
        <f>P166*$F166*$BI166*Invoer!N$10</f>
        <v>0</v>
      </c>
      <c r="BT166" s="63">
        <f>Q166*$F166*$BI166*Invoer!O$10</f>
        <v>0</v>
      </c>
      <c r="BU166" s="63">
        <f>R166*$F166*$BI166*Invoer!P$10</f>
        <v>0</v>
      </c>
      <c r="BW166" s="7">
        <f>((BJ166*AV166)*(T166*Invoer!E$7))+BJ166*(100%-AV166)*AI166</f>
        <v>0</v>
      </c>
      <c r="BX166" s="7">
        <f>((BK166*AW166)*(U166*Invoer!F$7))+BK166*(100%-AW166)*AJ166</f>
        <v>0</v>
      </c>
      <c r="BY166" s="7">
        <f>((BL166*AX166)*(V166*Invoer!G$7))+BL166*(100%-AX166)*AK166</f>
        <v>0</v>
      </c>
      <c r="BZ166" s="7">
        <f>((BM166*AY166)*(W166*Invoer!H$7))+BM166*(100%-AY166)*AL166</f>
        <v>0</v>
      </c>
      <c r="CA166" s="7">
        <f>((BN166*AZ166)*(X166*Invoer!I$7))+BN166*(100%-AZ166)*AM166</f>
        <v>0</v>
      </c>
      <c r="CB166" s="7">
        <f>((BO166*BA166)*(Y166*Invoer!J$7))+BO166*(100%-BA166)*AN166</f>
        <v>0</v>
      </c>
      <c r="CC166" s="7">
        <f>((BP166*BB166)*(Z166*Invoer!K$7))+BP166*(100%-BB166)*AO166</f>
        <v>0</v>
      </c>
      <c r="CD166" s="7">
        <f>((BQ166*BC166)*(AA166*Invoer!L$7))+BQ166*(100%-BC166)*AP166</f>
        <v>0</v>
      </c>
      <c r="CE166" s="7">
        <f>((BR166*BD166)*(AB166*Invoer!M$7))+BR166*(100%-BD166)*AQ166</f>
        <v>0</v>
      </c>
      <c r="CF166" s="7">
        <f>((BS166*BE166)*(AC166*Invoer!N$7))+BS166*(100%-BE166)*AR166</f>
        <v>0</v>
      </c>
      <c r="CG166" s="7">
        <f>((BT166*BF166)*(AD166*Invoer!O$7))+BT166*(100%-BF166)*AS166</f>
        <v>0</v>
      </c>
      <c r="CH166" s="7">
        <f>((BU166*BG166)*(AE166*Invoer!P$7))+BU166*(100%-BG166)*AT166</f>
        <v>0</v>
      </c>
      <c r="CJ166" s="145">
        <f t="shared" ref="CJ166:CJ202" si="58">BJ166/$AG166</f>
        <v>0</v>
      </c>
      <c r="CK166" s="145">
        <f t="shared" ref="CK166:CK202" si="59">BK166/$AG166</f>
        <v>0</v>
      </c>
      <c r="CL166" s="145">
        <f t="shared" si="44"/>
        <v>0</v>
      </c>
      <c r="CM166" s="145">
        <f t="shared" si="45"/>
        <v>0</v>
      </c>
      <c r="CN166" s="145">
        <f t="shared" si="46"/>
        <v>0</v>
      </c>
      <c r="CO166" s="145">
        <f t="shared" si="47"/>
        <v>0</v>
      </c>
      <c r="CP166" s="145">
        <f t="shared" si="48"/>
        <v>0</v>
      </c>
      <c r="CQ166" s="145">
        <f t="shared" si="49"/>
        <v>0</v>
      </c>
      <c r="CR166" s="145">
        <f t="shared" si="50"/>
        <v>0</v>
      </c>
      <c r="CS166" s="145">
        <f t="shared" si="51"/>
        <v>0</v>
      </c>
      <c r="CT166" s="145">
        <f t="shared" si="52"/>
        <v>0</v>
      </c>
      <c r="CU166" s="145">
        <f t="shared" si="53"/>
        <v>0</v>
      </c>
    </row>
    <row r="167" spans="1:99">
      <c r="A167" s="258" t="s">
        <v>424</v>
      </c>
      <c r="B167" s="251"/>
      <c r="C167" s="251" t="s">
        <v>521</v>
      </c>
      <c r="D167" s="252" t="s">
        <v>103</v>
      </c>
      <c r="E167" s="148" t="s">
        <v>616</v>
      </c>
      <c r="F167" s="206">
        <v>0</v>
      </c>
      <c r="G167" s="207">
        <v>0.05</v>
      </c>
      <c r="H167" s="207">
        <v>0.05</v>
      </c>
      <c r="I167" s="207">
        <v>0.05</v>
      </c>
      <c r="J167" s="207">
        <v>0.05</v>
      </c>
      <c r="K167" s="207">
        <v>0.05</v>
      </c>
      <c r="L167" s="207">
        <v>0.05</v>
      </c>
      <c r="M167" s="207">
        <v>0.05</v>
      </c>
      <c r="N167" s="207">
        <v>0.05</v>
      </c>
      <c r="O167" s="207">
        <v>0.05</v>
      </c>
      <c r="P167" s="207">
        <v>0.05</v>
      </c>
      <c r="Q167" s="207">
        <v>0.05</v>
      </c>
      <c r="R167" s="207">
        <v>0.05</v>
      </c>
      <c r="S167" s="210"/>
      <c r="T167" s="212">
        <v>60</v>
      </c>
      <c r="U167" s="136">
        <f t="shared" si="57"/>
        <v>60</v>
      </c>
      <c r="V167" s="136">
        <f t="shared" si="57"/>
        <v>60</v>
      </c>
      <c r="W167" s="136">
        <f t="shared" si="57"/>
        <v>60</v>
      </c>
      <c r="X167" s="136">
        <f t="shared" si="57"/>
        <v>60</v>
      </c>
      <c r="Y167" s="136">
        <f t="shared" si="57"/>
        <v>60</v>
      </c>
      <c r="Z167" s="136">
        <f t="shared" si="57"/>
        <v>60</v>
      </c>
      <c r="AA167" s="136">
        <f t="shared" si="57"/>
        <v>60</v>
      </c>
      <c r="AB167" s="136">
        <f t="shared" si="57"/>
        <v>60</v>
      </c>
      <c r="AC167" s="136">
        <f t="shared" si="57"/>
        <v>60</v>
      </c>
      <c r="AD167" s="136">
        <f t="shared" si="57"/>
        <v>60</v>
      </c>
      <c r="AE167" s="136">
        <f t="shared" si="57"/>
        <v>60</v>
      </c>
      <c r="AF167" s="139"/>
      <c r="AG167" s="138">
        <v>4</v>
      </c>
      <c r="AI167" s="23">
        <f>T167*Invoer!E$8</f>
        <v>36</v>
      </c>
      <c r="AJ167" s="23">
        <f>U167*Invoer!F$8</f>
        <v>36</v>
      </c>
      <c r="AK167" s="23">
        <f>V167*Invoer!G$8</f>
        <v>36</v>
      </c>
      <c r="AL167" s="23">
        <f>W167*Invoer!H$8</f>
        <v>36</v>
      </c>
      <c r="AM167" s="23">
        <f>X167*Invoer!I$8</f>
        <v>36</v>
      </c>
      <c r="AN167" s="23">
        <f>Y167*Invoer!J$8</f>
        <v>36</v>
      </c>
      <c r="AO167" s="23">
        <f>Z167*Invoer!K$8</f>
        <v>36</v>
      </c>
      <c r="AP167" s="23">
        <f>AA167*Invoer!L$8</f>
        <v>36</v>
      </c>
      <c r="AQ167" s="23">
        <f>AB167*Invoer!M$8</f>
        <v>36</v>
      </c>
      <c r="AR167" s="23">
        <f>AC167*Invoer!N$8</f>
        <v>36</v>
      </c>
      <c r="AS167" s="23">
        <f>AD167*Invoer!O$8</f>
        <v>36</v>
      </c>
      <c r="AT167" s="23">
        <f>AE167*Invoer!P$8</f>
        <v>36</v>
      </c>
      <c r="AU167" s="22"/>
      <c r="AV167" s="22">
        <f>Invoer!E$6</f>
        <v>1</v>
      </c>
      <c r="AW167" s="22">
        <f>Invoer!F$6</f>
        <v>1</v>
      </c>
      <c r="AX167" s="22">
        <f>Invoer!G$6</f>
        <v>1</v>
      </c>
      <c r="AY167" s="22">
        <f>Invoer!H$6</f>
        <v>1</v>
      </c>
      <c r="AZ167" s="22">
        <f>Invoer!I$6</f>
        <v>1</v>
      </c>
      <c r="BA167" s="22">
        <f>Invoer!J$6</f>
        <v>1</v>
      </c>
      <c r="BB167" s="22">
        <f>Invoer!K$6</f>
        <v>1</v>
      </c>
      <c r="BC167" s="22">
        <f>Invoer!L$6</f>
        <v>1</v>
      </c>
      <c r="BD167" s="22">
        <f>Invoer!M$6</f>
        <v>1</v>
      </c>
      <c r="BE167" s="22">
        <f>Invoer!N$6</f>
        <v>1</v>
      </c>
      <c r="BF167" s="22">
        <f>Invoer!O$6</f>
        <v>1</v>
      </c>
      <c r="BG167" s="22">
        <f>Invoer!P$6</f>
        <v>1</v>
      </c>
      <c r="BI167" s="8">
        <f>Invoer!B$5</f>
        <v>0.75</v>
      </c>
      <c r="BJ167" s="63">
        <f>G167*$F167*$BI167*Invoer!E$10</f>
        <v>0</v>
      </c>
      <c r="BK167" s="63">
        <f>H167*$F167*$BI167*Invoer!F$10</f>
        <v>0</v>
      </c>
      <c r="BL167" s="63">
        <f>I167*$F167*$BI167*Invoer!G$10</f>
        <v>0</v>
      </c>
      <c r="BM167" s="63">
        <f>J167*$F167*$BI167*Invoer!H$10</f>
        <v>0</v>
      </c>
      <c r="BN167" s="63">
        <f>K167*$F167*$BI167*Invoer!I$10</f>
        <v>0</v>
      </c>
      <c r="BO167" s="63">
        <f>L167*$F167*$BI167*Invoer!J$10</f>
        <v>0</v>
      </c>
      <c r="BP167" s="63">
        <f>M167*$F167*$BI167*Invoer!K$10</f>
        <v>0</v>
      </c>
      <c r="BQ167" s="63">
        <f>N167*$F167*$BI167*Invoer!L$10</f>
        <v>0</v>
      </c>
      <c r="BR167" s="63">
        <f>O167*$F167*$BI167*Invoer!M$10</f>
        <v>0</v>
      </c>
      <c r="BS167" s="63">
        <f>P167*$F167*$BI167*Invoer!N$10</f>
        <v>0</v>
      </c>
      <c r="BT167" s="63">
        <f>Q167*$F167*$BI167*Invoer!O$10</f>
        <v>0</v>
      </c>
      <c r="BU167" s="63">
        <f>R167*$F167*$BI167*Invoer!P$10</f>
        <v>0</v>
      </c>
      <c r="BW167" s="7">
        <f>((BJ167*AV167)*(T167*Invoer!E$7))+BJ167*(100%-AV167)*AI167</f>
        <v>0</v>
      </c>
      <c r="BX167" s="7">
        <f>((BK167*AW167)*(U167*Invoer!F$7))+BK167*(100%-AW167)*AJ167</f>
        <v>0</v>
      </c>
      <c r="BY167" s="7">
        <f>((BL167*AX167)*(V167*Invoer!G$7))+BL167*(100%-AX167)*AK167</f>
        <v>0</v>
      </c>
      <c r="BZ167" s="7">
        <f>((BM167*AY167)*(W167*Invoer!H$7))+BM167*(100%-AY167)*AL167</f>
        <v>0</v>
      </c>
      <c r="CA167" s="7">
        <f>((BN167*AZ167)*(X167*Invoer!I$7))+BN167*(100%-AZ167)*AM167</f>
        <v>0</v>
      </c>
      <c r="CB167" s="7">
        <f>((BO167*BA167)*(Y167*Invoer!J$7))+BO167*(100%-BA167)*AN167</f>
        <v>0</v>
      </c>
      <c r="CC167" s="7">
        <f>((BP167*BB167)*(Z167*Invoer!K$7))+BP167*(100%-BB167)*AO167</f>
        <v>0</v>
      </c>
      <c r="CD167" s="7">
        <f>((BQ167*BC167)*(AA167*Invoer!L$7))+BQ167*(100%-BC167)*AP167</f>
        <v>0</v>
      </c>
      <c r="CE167" s="7">
        <f>((BR167*BD167)*(AB167*Invoer!M$7))+BR167*(100%-BD167)*AQ167</f>
        <v>0</v>
      </c>
      <c r="CF167" s="7">
        <f>((BS167*BE167)*(AC167*Invoer!N$7))+BS167*(100%-BE167)*AR167</f>
        <v>0</v>
      </c>
      <c r="CG167" s="7">
        <f>((BT167*BF167)*(AD167*Invoer!O$7))+BT167*(100%-BF167)*AS167</f>
        <v>0</v>
      </c>
      <c r="CH167" s="7">
        <f>((BU167*BG167)*(AE167*Invoer!P$7))+BU167*(100%-BG167)*AT167</f>
        <v>0</v>
      </c>
      <c r="CJ167" s="145">
        <f t="shared" si="58"/>
        <v>0</v>
      </c>
      <c r="CK167" s="145">
        <f t="shared" si="59"/>
        <v>0</v>
      </c>
      <c r="CL167" s="145">
        <f t="shared" si="44"/>
        <v>0</v>
      </c>
      <c r="CM167" s="145">
        <f t="shared" si="45"/>
        <v>0</v>
      </c>
      <c r="CN167" s="145">
        <f t="shared" si="46"/>
        <v>0</v>
      </c>
      <c r="CO167" s="145">
        <f t="shared" si="47"/>
        <v>0</v>
      </c>
      <c r="CP167" s="145">
        <f t="shared" si="48"/>
        <v>0</v>
      </c>
      <c r="CQ167" s="145">
        <f t="shared" si="49"/>
        <v>0</v>
      </c>
      <c r="CR167" s="145">
        <f t="shared" si="50"/>
        <v>0</v>
      </c>
      <c r="CS167" s="145">
        <f t="shared" si="51"/>
        <v>0</v>
      </c>
      <c r="CT167" s="145">
        <f t="shared" si="52"/>
        <v>0</v>
      </c>
      <c r="CU167" s="145">
        <f t="shared" si="53"/>
        <v>0</v>
      </c>
    </row>
    <row r="168" spans="1:99">
      <c r="A168" s="241" t="s">
        <v>291</v>
      </c>
      <c r="B168" s="242"/>
      <c r="C168" s="246" t="s">
        <v>292</v>
      </c>
      <c r="D168" s="244" t="s">
        <v>293</v>
      </c>
      <c r="E168" s="148" t="s">
        <v>643</v>
      </c>
      <c r="F168" s="206">
        <v>0</v>
      </c>
      <c r="G168" s="207">
        <v>0</v>
      </c>
      <c r="H168" s="207">
        <v>0</v>
      </c>
      <c r="I168" s="207">
        <v>3</v>
      </c>
      <c r="J168" s="207">
        <v>5</v>
      </c>
      <c r="K168" s="207">
        <v>7</v>
      </c>
      <c r="L168" s="207">
        <v>10</v>
      </c>
      <c r="M168" s="207">
        <v>15</v>
      </c>
      <c r="N168" s="207">
        <v>15</v>
      </c>
      <c r="O168" s="207">
        <v>15</v>
      </c>
      <c r="P168" s="207">
        <v>15</v>
      </c>
      <c r="Q168" s="207">
        <v>15</v>
      </c>
      <c r="R168" s="207">
        <v>15</v>
      </c>
      <c r="S168" s="210"/>
      <c r="T168" s="209">
        <v>7.6972500000000004</v>
      </c>
      <c r="U168" s="136">
        <f t="shared" si="57"/>
        <v>7.6972500000000004</v>
      </c>
      <c r="V168" s="136">
        <f t="shared" si="57"/>
        <v>7.6972500000000004</v>
      </c>
      <c r="W168" s="136">
        <f t="shared" si="57"/>
        <v>7.6972500000000004</v>
      </c>
      <c r="X168" s="136">
        <f t="shared" si="57"/>
        <v>7.6972500000000004</v>
      </c>
      <c r="Y168" s="136">
        <f t="shared" si="57"/>
        <v>7.6972500000000004</v>
      </c>
      <c r="Z168" s="136">
        <f t="shared" si="57"/>
        <v>7.6972500000000004</v>
      </c>
      <c r="AA168" s="136">
        <f t="shared" si="57"/>
        <v>7.6972500000000004</v>
      </c>
      <c r="AB168" s="136">
        <f t="shared" si="57"/>
        <v>7.6972500000000004</v>
      </c>
      <c r="AC168" s="136">
        <f t="shared" si="57"/>
        <v>7.6972500000000004</v>
      </c>
      <c r="AD168" s="136">
        <f t="shared" si="57"/>
        <v>7.6972500000000004</v>
      </c>
      <c r="AE168" s="136">
        <f t="shared" si="57"/>
        <v>7.6972500000000004</v>
      </c>
      <c r="AF168" s="139"/>
      <c r="AG168" s="138">
        <v>4</v>
      </c>
      <c r="AI168" s="23">
        <f>T168*Invoer!E$8</f>
        <v>4.6183500000000004</v>
      </c>
      <c r="AJ168" s="23">
        <f>U168*Invoer!F$8</f>
        <v>4.6183500000000004</v>
      </c>
      <c r="AK168" s="23">
        <f>V168*Invoer!G$8</f>
        <v>4.6183500000000004</v>
      </c>
      <c r="AL168" s="23">
        <f>W168*Invoer!H$8</f>
        <v>4.6183500000000004</v>
      </c>
      <c r="AM168" s="23">
        <f>X168*Invoer!I$8</f>
        <v>4.6183500000000004</v>
      </c>
      <c r="AN168" s="23">
        <f>Y168*Invoer!J$8</f>
        <v>4.6183500000000004</v>
      </c>
      <c r="AO168" s="23">
        <f>Z168*Invoer!K$8</f>
        <v>4.6183500000000004</v>
      </c>
      <c r="AP168" s="23">
        <f>AA168*Invoer!L$8</f>
        <v>4.6183500000000004</v>
      </c>
      <c r="AQ168" s="23">
        <f>AB168*Invoer!M$8</f>
        <v>4.6183500000000004</v>
      </c>
      <c r="AR168" s="23">
        <f>AC168*Invoer!N$8</f>
        <v>4.6183500000000004</v>
      </c>
      <c r="AS168" s="23">
        <f>AD168*Invoer!O$8</f>
        <v>4.6183500000000004</v>
      </c>
      <c r="AT168" s="23">
        <f>AE168*Invoer!P$8</f>
        <v>4.6183500000000004</v>
      </c>
      <c r="AV168" s="22">
        <f>Invoer!E$6</f>
        <v>1</v>
      </c>
      <c r="AW168" s="22">
        <f>Invoer!F$6</f>
        <v>1</v>
      </c>
      <c r="AX168" s="22">
        <f>Invoer!G$6</f>
        <v>1</v>
      </c>
      <c r="AY168" s="22">
        <f>Invoer!H$6</f>
        <v>1</v>
      </c>
      <c r="AZ168" s="22">
        <f>Invoer!I$6</f>
        <v>1</v>
      </c>
      <c r="BA168" s="22">
        <f>Invoer!J$6</f>
        <v>1</v>
      </c>
      <c r="BB168" s="22">
        <f>Invoer!K$6</f>
        <v>1</v>
      </c>
      <c r="BC168" s="22">
        <f>Invoer!L$6</f>
        <v>1</v>
      </c>
      <c r="BD168" s="22">
        <f>Invoer!M$6</f>
        <v>1</v>
      </c>
      <c r="BE168" s="22">
        <f>Invoer!N$6</f>
        <v>1</v>
      </c>
      <c r="BF168" s="22">
        <f>Invoer!O$6</f>
        <v>1</v>
      </c>
      <c r="BG168" s="22">
        <f>Invoer!P$6</f>
        <v>1</v>
      </c>
      <c r="BI168" s="8">
        <f>Invoer!B$5</f>
        <v>0.75</v>
      </c>
      <c r="BJ168" s="63">
        <f>G168*$F168*$BI168*Invoer!E$10</f>
        <v>0</v>
      </c>
      <c r="BK168" s="63">
        <f>H168*$F168*$BI168*Invoer!F$10</f>
        <v>0</v>
      </c>
      <c r="BL168" s="63">
        <f>I168*$F168*$BI168*Invoer!G$10</f>
        <v>0</v>
      </c>
      <c r="BM168" s="63">
        <f>J168*$F168*$BI168*Invoer!H$10</f>
        <v>0</v>
      </c>
      <c r="BN168" s="63">
        <f>K168*$F168*$BI168*Invoer!I$10</f>
        <v>0</v>
      </c>
      <c r="BO168" s="63">
        <f>L168*$F168*$BI168*Invoer!J$10</f>
        <v>0</v>
      </c>
      <c r="BP168" s="63">
        <f>M168*$F168*$BI168*Invoer!K$10</f>
        <v>0</v>
      </c>
      <c r="BQ168" s="63">
        <f>N168*$F168*$BI168*Invoer!L$10</f>
        <v>0</v>
      </c>
      <c r="BR168" s="63">
        <f>O168*$F168*$BI168*Invoer!M$10</f>
        <v>0</v>
      </c>
      <c r="BS168" s="63">
        <f>P168*$F168*$BI168*Invoer!N$10</f>
        <v>0</v>
      </c>
      <c r="BT168" s="63">
        <f>Q168*$F168*$BI168*Invoer!O$10</f>
        <v>0</v>
      </c>
      <c r="BU168" s="63">
        <f>R168*$F168*$BI168*Invoer!P$10</f>
        <v>0</v>
      </c>
      <c r="BW168" s="7">
        <f>((BJ168*AV168)*(T168*Invoer!E$7))+BJ168*(100%-AV168)*AI168</f>
        <v>0</v>
      </c>
      <c r="BX168" s="7">
        <f>((BK168*AW168)*(U168*Invoer!F$7))+BK168*(100%-AW168)*AJ168</f>
        <v>0</v>
      </c>
      <c r="BY168" s="7">
        <f>((BL168*AX168)*(V168*Invoer!G$7))+BL168*(100%-AX168)*AK168</f>
        <v>0</v>
      </c>
      <c r="BZ168" s="7">
        <f>((BM168*AY168)*(W168*Invoer!H$7))+BM168*(100%-AY168)*AL168</f>
        <v>0</v>
      </c>
      <c r="CA168" s="7">
        <f>((BN168*AZ168)*(X168*Invoer!I$7))+BN168*(100%-AZ168)*AM168</f>
        <v>0</v>
      </c>
      <c r="CB168" s="7">
        <f>((BO168*BA168)*(Y168*Invoer!J$7))+BO168*(100%-BA168)*AN168</f>
        <v>0</v>
      </c>
      <c r="CC168" s="7">
        <f>((BP168*BB168)*(Z168*Invoer!K$7))+BP168*(100%-BB168)*AO168</f>
        <v>0</v>
      </c>
      <c r="CD168" s="7">
        <f>((BQ168*BC168)*(AA168*Invoer!L$7))+BQ168*(100%-BC168)*AP168</f>
        <v>0</v>
      </c>
      <c r="CE168" s="7">
        <f>((BR168*BD168)*(AB168*Invoer!M$7))+BR168*(100%-BD168)*AQ168</f>
        <v>0</v>
      </c>
      <c r="CF168" s="7">
        <f>((BS168*BE168)*(AC168*Invoer!N$7))+BS168*(100%-BE168)*AR168</f>
        <v>0</v>
      </c>
      <c r="CG168" s="7">
        <f>((BT168*BF168)*(AD168*Invoer!O$7))+BT168*(100%-BF168)*AS168</f>
        <v>0</v>
      </c>
      <c r="CH168" s="7">
        <f>((BU168*BG168)*(AE168*Invoer!P$7))+BU168*(100%-BG168)*AT168</f>
        <v>0</v>
      </c>
      <c r="CI168" s="7"/>
      <c r="CJ168" s="145">
        <f t="shared" si="58"/>
        <v>0</v>
      </c>
      <c r="CK168" s="145">
        <f t="shared" si="59"/>
        <v>0</v>
      </c>
      <c r="CL168" s="145">
        <f t="shared" si="44"/>
        <v>0</v>
      </c>
      <c r="CM168" s="145">
        <f t="shared" si="45"/>
        <v>0</v>
      </c>
      <c r="CN168" s="145">
        <f t="shared" si="46"/>
        <v>0</v>
      </c>
      <c r="CO168" s="145">
        <f t="shared" si="47"/>
        <v>0</v>
      </c>
      <c r="CP168" s="145">
        <f t="shared" si="48"/>
        <v>0</v>
      </c>
      <c r="CQ168" s="145">
        <f t="shared" si="49"/>
        <v>0</v>
      </c>
      <c r="CR168" s="145">
        <f t="shared" si="50"/>
        <v>0</v>
      </c>
      <c r="CS168" s="145">
        <f t="shared" si="51"/>
        <v>0</v>
      </c>
      <c r="CT168" s="145">
        <f t="shared" si="52"/>
        <v>0</v>
      </c>
      <c r="CU168" s="145">
        <f t="shared" si="53"/>
        <v>0</v>
      </c>
    </row>
    <row r="169" spans="1:99">
      <c r="A169" s="241" t="s">
        <v>294</v>
      </c>
      <c r="B169" s="242" t="s">
        <v>295</v>
      </c>
      <c r="C169" s="246" t="s">
        <v>296</v>
      </c>
      <c r="D169" s="244" t="s">
        <v>256</v>
      </c>
      <c r="E169" s="148" t="s">
        <v>643</v>
      </c>
      <c r="F169" s="206">
        <v>0</v>
      </c>
      <c r="G169" s="207">
        <v>0</v>
      </c>
      <c r="H169" s="207">
        <v>0</v>
      </c>
      <c r="I169" s="207">
        <v>4</v>
      </c>
      <c r="J169" s="207">
        <v>7</v>
      </c>
      <c r="K169" s="207">
        <v>10</v>
      </c>
      <c r="L169" s="207">
        <v>12</v>
      </c>
      <c r="M169" s="207">
        <v>15</v>
      </c>
      <c r="N169" s="207">
        <v>18</v>
      </c>
      <c r="O169" s="207">
        <v>20</v>
      </c>
      <c r="P169" s="207">
        <v>20</v>
      </c>
      <c r="Q169" s="207">
        <v>20</v>
      </c>
      <c r="R169" s="207">
        <v>20</v>
      </c>
      <c r="S169" s="210"/>
      <c r="T169" s="209">
        <v>7.6972500000000004</v>
      </c>
      <c r="U169" s="136">
        <f t="shared" si="57"/>
        <v>7.6972500000000004</v>
      </c>
      <c r="V169" s="136">
        <f t="shared" si="57"/>
        <v>7.6972500000000004</v>
      </c>
      <c r="W169" s="136">
        <f t="shared" si="57"/>
        <v>7.6972500000000004</v>
      </c>
      <c r="X169" s="136">
        <f t="shared" si="57"/>
        <v>7.6972500000000004</v>
      </c>
      <c r="Y169" s="136">
        <f t="shared" si="57"/>
        <v>7.6972500000000004</v>
      </c>
      <c r="Z169" s="136">
        <f t="shared" si="57"/>
        <v>7.6972500000000004</v>
      </c>
      <c r="AA169" s="136">
        <f t="shared" si="57"/>
        <v>7.6972500000000004</v>
      </c>
      <c r="AB169" s="136">
        <f t="shared" si="57"/>
        <v>7.6972500000000004</v>
      </c>
      <c r="AC169" s="136">
        <f t="shared" si="57"/>
        <v>7.6972500000000004</v>
      </c>
      <c r="AD169" s="136">
        <f t="shared" si="57"/>
        <v>7.6972500000000004</v>
      </c>
      <c r="AE169" s="136">
        <f t="shared" si="57"/>
        <v>7.6972500000000004</v>
      </c>
      <c r="AF169" s="139"/>
      <c r="AG169" s="138">
        <v>4</v>
      </c>
      <c r="AI169" s="23">
        <f>T169*Invoer!E$8</f>
        <v>4.6183500000000004</v>
      </c>
      <c r="AJ169" s="23">
        <f>U169*Invoer!F$8</f>
        <v>4.6183500000000004</v>
      </c>
      <c r="AK169" s="23">
        <f>V169*Invoer!G$8</f>
        <v>4.6183500000000004</v>
      </c>
      <c r="AL169" s="23">
        <f>W169*Invoer!H$8</f>
        <v>4.6183500000000004</v>
      </c>
      <c r="AM169" s="23">
        <f>X169*Invoer!I$8</f>
        <v>4.6183500000000004</v>
      </c>
      <c r="AN169" s="23">
        <f>Y169*Invoer!J$8</f>
        <v>4.6183500000000004</v>
      </c>
      <c r="AO169" s="23">
        <f>Z169*Invoer!K$8</f>
        <v>4.6183500000000004</v>
      </c>
      <c r="AP169" s="23">
        <f>AA169*Invoer!L$8</f>
        <v>4.6183500000000004</v>
      </c>
      <c r="AQ169" s="23">
        <f>AB169*Invoer!M$8</f>
        <v>4.6183500000000004</v>
      </c>
      <c r="AR169" s="23">
        <f>AC169*Invoer!N$8</f>
        <v>4.6183500000000004</v>
      </c>
      <c r="AS169" s="23">
        <f>AD169*Invoer!O$8</f>
        <v>4.6183500000000004</v>
      </c>
      <c r="AT169" s="23">
        <f>AE169*Invoer!P$8</f>
        <v>4.6183500000000004</v>
      </c>
      <c r="AV169" s="22">
        <f>Invoer!E$6</f>
        <v>1</v>
      </c>
      <c r="AW169" s="22">
        <f>Invoer!F$6</f>
        <v>1</v>
      </c>
      <c r="AX169" s="22">
        <f>Invoer!G$6</f>
        <v>1</v>
      </c>
      <c r="AY169" s="22">
        <f>Invoer!H$6</f>
        <v>1</v>
      </c>
      <c r="AZ169" s="22">
        <f>Invoer!I$6</f>
        <v>1</v>
      </c>
      <c r="BA169" s="22">
        <f>Invoer!J$6</f>
        <v>1</v>
      </c>
      <c r="BB169" s="22">
        <f>Invoer!K$6</f>
        <v>1</v>
      </c>
      <c r="BC169" s="22">
        <f>Invoer!L$6</f>
        <v>1</v>
      </c>
      <c r="BD169" s="22">
        <f>Invoer!M$6</f>
        <v>1</v>
      </c>
      <c r="BE169" s="22">
        <f>Invoer!N$6</f>
        <v>1</v>
      </c>
      <c r="BF169" s="22">
        <f>Invoer!O$6</f>
        <v>1</v>
      </c>
      <c r="BG169" s="22">
        <f>Invoer!P$6</f>
        <v>1</v>
      </c>
      <c r="BI169" s="8">
        <f>Invoer!B$5</f>
        <v>0.75</v>
      </c>
      <c r="BJ169" s="63">
        <f>G169*$F169*$BI169*Invoer!E$10</f>
        <v>0</v>
      </c>
      <c r="BK169" s="63">
        <f>H169*$F169*$BI169*Invoer!F$10</f>
        <v>0</v>
      </c>
      <c r="BL169" s="63">
        <f>I169*$F169*$BI169*Invoer!G$10</f>
        <v>0</v>
      </c>
      <c r="BM169" s="63">
        <f>J169*$F169*$BI169*Invoer!H$10</f>
        <v>0</v>
      </c>
      <c r="BN169" s="63">
        <f>K169*$F169*$BI169*Invoer!I$10</f>
        <v>0</v>
      </c>
      <c r="BO169" s="63">
        <f>L169*$F169*$BI169*Invoer!J$10</f>
        <v>0</v>
      </c>
      <c r="BP169" s="63">
        <f>M169*$F169*$BI169*Invoer!K$10</f>
        <v>0</v>
      </c>
      <c r="BQ169" s="63">
        <f>N169*$F169*$BI169*Invoer!L$10</f>
        <v>0</v>
      </c>
      <c r="BR169" s="63">
        <f>O169*$F169*$BI169*Invoer!M$10</f>
        <v>0</v>
      </c>
      <c r="BS169" s="63">
        <f>P169*$F169*$BI169*Invoer!N$10</f>
        <v>0</v>
      </c>
      <c r="BT169" s="63">
        <f>Q169*$F169*$BI169*Invoer!O$10</f>
        <v>0</v>
      </c>
      <c r="BU169" s="63">
        <f>R169*$F169*$BI169*Invoer!P$10</f>
        <v>0</v>
      </c>
      <c r="BW169" s="7">
        <f>((BJ169*AV169)*(T169*Invoer!E$7))+BJ169*(100%-AV169)*AI169</f>
        <v>0</v>
      </c>
      <c r="BX169" s="7">
        <f>((BK169*AW169)*(U169*Invoer!F$7))+BK169*(100%-AW169)*AJ169</f>
        <v>0</v>
      </c>
      <c r="BY169" s="7">
        <f>((BL169*AX169)*(V169*Invoer!G$7))+BL169*(100%-AX169)*AK169</f>
        <v>0</v>
      </c>
      <c r="BZ169" s="7">
        <f>((BM169*AY169)*(W169*Invoer!H$7))+BM169*(100%-AY169)*AL169</f>
        <v>0</v>
      </c>
      <c r="CA169" s="7">
        <f>((BN169*AZ169)*(X169*Invoer!I$7))+BN169*(100%-AZ169)*AM169</f>
        <v>0</v>
      </c>
      <c r="CB169" s="7">
        <f>((BO169*BA169)*(Y169*Invoer!J$7))+BO169*(100%-BA169)*AN169</f>
        <v>0</v>
      </c>
      <c r="CC169" s="7">
        <f>((BP169*BB169)*(Z169*Invoer!K$7))+BP169*(100%-BB169)*AO169</f>
        <v>0</v>
      </c>
      <c r="CD169" s="7">
        <f>((BQ169*BC169)*(AA169*Invoer!L$7))+BQ169*(100%-BC169)*AP169</f>
        <v>0</v>
      </c>
      <c r="CE169" s="7">
        <f>((BR169*BD169)*(AB169*Invoer!M$7))+BR169*(100%-BD169)*AQ169</f>
        <v>0</v>
      </c>
      <c r="CF169" s="7">
        <f>((BS169*BE169)*(AC169*Invoer!N$7))+BS169*(100%-BE169)*AR169</f>
        <v>0</v>
      </c>
      <c r="CG169" s="7">
        <f>((BT169*BF169)*(AD169*Invoer!O$7))+BT169*(100%-BF169)*AS169</f>
        <v>0</v>
      </c>
      <c r="CH169" s="7">
        <f>((BU169*BG169)*(AE169*Invoer!P$7))+BU169*(100%-BG169)*AT169</f>
        <v>0</v>
      </c>
      <c r="CI169" s="7"/>
      <c r="CJ169" s="145">
        <f t="shared" si="58"/>
        <v>0</v>
      </c>
      <c r="CK169" s="145">
        <f t="shared" si="59"/>
        <v>0</v>
      </c>
      <c r="CL169" s="145">
        <f t="shared" si="44"/>
        <v>0</v>
      </c>
      <c r="CM169" s="145">
        <f t="shared" si="45"/>
        <v>0</v>
      </c>
      <c r="CN169" s="145">
        <f t="shared" si="46"/>
        <v>0</v>
      </c>
      <c r="CO169" s="145">
        <f t="shared" si="47"/>
        <v>0</v>
      </c>
      <c r="CP169" s="145">
        <f t="shared" si="48"/>
        <v>0</v>
      </c>
      <c r="CQ169" s="145">
        <f t="shared" si="49"/>
        <v>0</v>
      </c>
      <c r="CR169" s="145">
        <f t="shared" si="50"/>
        <v>0</v>
      </c>
      <c r="CS169" s="145">
        <f t="shared" si="51"/>
        <v>0</v>
      </c>
      <c r="CT169" s="145">
        <f t="shared" si="52"/>
        <v>0</v>
      </c>
      <c r="CU169" s="145">
        <f t="shared" si="53"/>
        <v>0</v>
      </c>
    </row>
    <row r="170" spans="1:99">
      <c r="A170" s="257" t="s">
        <v>460</v>
      </c>
      <c r="B170" s="251"/>
      <c r="C170" s="251" t="s">
        <v>522</v>
      </c>
      <c r="D170" s="252" t="s">
        <v>113</v>
      </c>
      <c r="E170" s="148" t="s">
        <v>643</v>
      </c>
      <c r="F170" s="206">
        <v>0</v>
      </c>
      <c r="G170" s="207">
        <v>0.05</v>
      </c>
      <c r="H170" s="207">
        <v>0.05</v>
      </c>
      <c r="I170" s="207">
        <v>0.05</v>
      </c>
      <c r="J170" s="207">
        <v>0.05</v>
      </c>
      <c r="K170" s="207">
        <v>0.05</v>
      </c>
      <c r="L170" s="207">
        <v>0.05</v>
      </c>
      <c r="M170" s="207">
        <v>0.05</v>
      </c>
      <c r="N170" s="207">
        <v>0.05</v>
      </c>
      <c r="O170" s="207">
        <v>0.05</v>
      </c>
      <c r="P170" s="207">
        <v>0.05</v>
      </c>
      <c r="Q170" s="207">
        <v>0.05</v>
      </c>
      <c r="R170" s="207">
        <v>0.05</v>
      </c>
      <c r="S170" s="210"/>
      <c r="T170" s="212">
        <v>60</v>
      </c>
      <c r="U170" s="136">
        <f t="shared" si="57"/>
        <v>60</v>
      </c>
      <c r="V170" s="136">
        <f t="shared" si="57"/>
        <v>60</v>
      </c>
      <c r="W170" s="136">
        <f t="shared" si="57"/>
        <v>60</v>
      </c>
      <c r="X170" s="136">
        <f t="shared" si="57"/>
        <v>60</v>
      </c>
      <c r="Y170" s="136">
        <f t="shared" si="57"/>
        <v>60</v>
      </c>
      <c r="Z170" s="136">
        <f t="shared" si="57"/>
        <v>60</v>
      </c>
      <c r="AA170" s="136">
        <f t="shared" si="57"/>
        <v>60</v>
      </c>
      <c r="AB170" s="136">
        <f t="shared" si="57"/>
        <v>60</v>
      </c>
      <c r="AC170" s="136">
        <f t="shared" si="57"/>
        <v>60</v>
      </c>
      <c r="AD170" s="136">
        <f t="shared" si="57"/>
        <v>60</v>
      </c>
      <c r="AE170" s="136">
        <f t="shared" si="57"/>
        <v>60</v>
      </c>
      <c r="AF170" s="139"/>
      <c r="AG170" s="138">
        <v>4</v>
      </c>
      <c r="AI170" s="23">
        <f>T170*Invoer!E$8</f>
        <v>36</v>
      </c>
      <c r="AJ170" s="23">
        <f>U170*Invoer!F$8</f>
        <v>36</v>
      </c>
      <c r="AK170" s="23">
        <f>V170*Invoer!G$8</f>
        <v>36</v>
      </c>
      <c r="AL170" s="23">
        <f>W170*Invoer!H$8</f>
        <v>36</v>
      </c>
      <c r="AM170" s="23">
        <f>X170*Invoer!I$8</f>
        <v>36</v>
      </c>
      <c r="AN170" s="23">
        <f>Y170*Invoer!J$8</f>
        <v>36</v>
      </c>
      <c r="AO170" s="23">
        <f>Z170*Invoer!K$8</f>
        <v>36</v>
      </c>
      <c r="AP170" s="23">
        <f>AA170*Invoer!L$8</f>
        <v>36</v>
      </c>
      <c r="AQ170" s="23">
        <f>AB170*Invoer!M$8</f>
        <v>36</v>
      </c>
      <c r="AR170" s="23">
        <f>AC170*Invoer!N$8</f>
        <v>36</v>
      </c>
      <c r="AS170" s="23">
        <f>AD170*Invoer!O$8</f>
        <v>36</v>
      </c>
      <c r="AT170" s="23">
        <f>AE170*Invoer!P$8</f>
        <v>36</v>
      </c>
      <c r="AV170" s="22">
        <f>Invoer!E$6</f>
        <v>1</v>
      </c>
      <c r="AW170" s="22">
        <f>Invoer!F$6</f>
        <v>1</v>
      </c>
      <c r="AX170" s="22">
        <f>Invoer!G$6</f>
        <v>1</v>
      </c>
      <c r="AY170" s="22">
        <f>Invoer!H$6</f>
        <v>1</v>
      </c>
      <c r="AZ170" s="22">
        <f>Invoer!I$6</f>
        <v>1</v>
      </c>
      <c r="BA170" s="22">
        <f>Invoer!J$6</f>
        <v>1</v>
      </c>
      <c r="BB170" s="22">
        <f>Invoer!K$6</f>
        <v>1</v>
      </c>
      <c r="BC170" s="22">
        <f>Invoer!L$6</f>
        <v>1</v>
      </c>
      <c r="BD170" s="22">
        <f>Invoer!M$6</f>
        <v>1</v>
      </c>
      <c r="BE170" s="22">
        <f>Invoer!N$6</f>
        <v>1</v>
      </c>
      <c r="BF170" s="22">
        <f>Invoer!O$6</f>
        <v>1</v>
      </c>
      <c r="BG170" s="22">
        <f>Invoer!P$6</f>
        <v>1</v>
      </c>
      <c r="BI170" s="8">
        <f>Invoer!B$5</f>
        <v>0.75</v>
      </c>
      <c r="BJ170" s="63">
        <f>G170*$F170*$BI170*Invoer!E$10</f>
        <v>0</v>
      </c>
      <c r="BK170" s="63">
        <f>H170*$F170*$BI170*Invoer!F$10</f>
        <v>0</v>
      </c>
      <c r="BL170" s="63">
        <f>I170*$F170*$BI170*Invoer!G$10</f>
        <v>0</v>
      </c>
      <c r="BM170" s="63">
        <f>J170*$F170*$BI170*Invoer!H$10</f>
        <v>0</v>
      </c>
      <c r="BN170" s="63">
        <f>K170*$F170*$BI170*Invoer!I$10</f>
        <v>0</v>
      </c>
      <c r="BO170" s="63">
        <f>L170*$F170*$BI170*Invoer!J$10</f>
        <v>0</v>
      </c>
      <c r="BP170" s="63">
        <f>M170*$F170*$BI170*Invoer!K$10</f>
        <v>0</v>
      </c>
      <c r="BQ170" s="63">
        <f>N170*$F170*$BI170*Invoer!L$10</f>
        <v>0</v>
      </c>
      <c r="BR170" s="63">
        <f>O170*$F170*$BI170*Invoer!M$10</f>
        <v>0</v>
      </c>
      <c r="BS170" s="63">
        <f>P170*$F170*$BI170*Invoer!N$10</f>
        <v>0</v>
      </c>
      <c r="BT170" s="63">
        <f>Q170*$F170*$BI170*Invoer!O$10</f>
        <v>0</v>
      </c>
      <c r="BU170" s="63">
        <f>R170*$F170*$BI170*Invoer!P$10</f>
        <v>0</v>
      </c>
      <c r="BW170" s="7">
        <f>((BJ170*AV170)*(T170*Invoer!E$7))+BJ170*(100%-AV170)*AI170</f>
        <v>0</v>
      </c>
      <c r="BX170" s="7">
        <f>((BK170*AW170)*(U170*Invoer!F$7))+BK170*(100%-AW170)*AJ170</f>
        <v>0</v>
      </c>
      <c r="BY170" s="7">
        <f>((BL170*AX170)*(V170*Invoer!G$7))+BL170*(100%-AX170)*AK170</f>
        <v>0</v>
      </c>
      <c r="BZ170" s="7">
        <f>((BM170*AY170)*(W170*Invoer!H$7))+BM170*(100%-AY170)*AL170</f>
        <v>0</v>
      </c>
      <c r="CA170" s="7">
        <f>((BN170*AZ170)*(X170*Invoer!I$7))+BN170*(100%-AZ170)*AM170</f>
        <v>0</v>
      </c>
      <c r="CB170" s="7">
        <f>((BO170*BA170)*(Y170*Invoer!J$7))+BO170*(100%-BA170)*AN170</f>
        <v>0</v>
      </c>
      <c r="CC170" s="7">
        <f>((BP170*BB170)*(Z170*Invoer!K$7))+BP170*(100%-BB170)*AO170</f>
        <v>0</v>
      </c>
      <c r="CD170" s="7">
        <f>((BQ170*BC170)*(AA170*Invoer!L$7))+BQ170*(100%-BC170)*AP170</f>
        <v>0</v>
      </c>
      <c r="CE170" s="7">
        <f>((BR170*BD170)*(AB170*Invoer!M$7))+BR170*(100%-BD170)*AQ170</f>
        <v>0</v>
      </c>
      <c r="CF170" s="7">
        <f>((BS170*BE170)*(AC170*Invoer!N$7))+BS170*(100%-BE170)*AR170</f>
        <v>0</v>
      </c>
      <c r="CG170" s="7">
        <f>((BT170*BF170)*(AD170*Invoer!O$7))+BT170*(100%-BF170)*AS170</f>
        <v>0</v>
      </c>
      <c r="CH170" s="7">
        <f>((BU170*BG170)*(AE170*Invoer!P$7))+BU170*(100%-BG170)*AT170</f>
        <v>0</v>
      </c>
      <c r="CJ170" s="145">
        <f t="shared" si="58"/>
        <v>0</v>
      </c>
      <c r="CK170" s="145">
        <f t="shared" si="59"/>
        <v>0</v>
      </c>
      <c r="CL170" s="145">
        <f t="shared" si="44"/>
        <v>0</v>
      </c>
      <c r="CM170" s="145">
        <f t="shared" si="45"/>
        <v>0</v>
      </c>
      <c r="CN170" s="145">
        <f t="shared" si="46"/>
        <v>0</v>
      </c>
      <c r="CO170" s="145">
        <f t="shared" si="47"/>
        <v>0</v>
      </c>
      <c r="CP170" s="145">
        <f t="shared" si="48"/>
        <v>0</v>
      </c>
      <c r="CQ170" s="145">
        <f t="shared" si="49"/>
        <v>0</v>
      </c>
      <c r="CR170" s="145">
        <f t="shared" si="50"/>
        <v>0</v>
      </c>
      <c r="CS170" s="145">
        <f t="shared" si="51"/>
        <v>0</v>
      </c>
      <c r="CT170" s="145">
        <f t="shared" si="52"/>
        <v>0</v>
      </c>
      <c r="CU170" s="145">
        <f t="shared" si="53"/>
        <v>0</v>
      </c>
    </row>
    <row r="171" spans="1:99">
      <c r="A171" s="241" t="s">
        <v>297</v>
      </c>
      <c r="B171" s="242"/>
      <c r="C171" s="243" t="s">
        <v>298</v>
      </c>
      <c r="D171" s="244" t="s">
        <v>103</v>
      </c>
      <c r="E171" s="148" t="s">
        <v>643</v>
      </c>
      <c r="F171" s="206">
        <v>0</v>
      </c>
      <c r="G171" s="207">
        <v>0</v>
      </c>
      <c r="H171" s="207">
        <v>0</v>
      </c>
      <c r="I171" s="207">
        <v>0</v>
      </c>
      <c r="J171" s="207">
        <v>0</v>
      </c>
      <c r="K171" s="207">
        <v>0</v>
      </c>
      <c r="L171" s="207">
        <v>0</v>
      </c>
      <c r="M171" s="207">
        <v>0</v>
      </c>
      <c r="N171" s="207">
        <v>0</v>
      </c>
      <c r="O171" s="207">
        <v>0</v>
      </c>
      <c r="P171" s="207">
        <v>0</v>
      </c>
      <c r="Q171" s="207">
        <v>0</v>
      </c>
      <c r="R171" s="207">
        <v>0</v>
      </c>
      <c r="S171" s="210"/>
      <c r="T171" s="209">
        <v>0</v>
      </c>
      <c r="U171" s="136">
        <f t="shared" si="57"/>
        <v>0</v>
      </c>
      <c r="V171" s="136">
        <f t="shared" si="57"/>
        <v>0</v>
      </c>
      <c r="W171" s="136">
        <f t="shared" si="57"/>
        <v>0</v>
      </c>
      <c r="X171" s="136">
        <f t="shared" si="57"/>
        <v>0</v>
      </c>
      <c r="Y171" s="136">
        <f t="shared" si="57"/>
        <v>0</v>
      </c>
      <c r="Z171" s="136">
        <f t="shared" si="57"/>
        <v>0</v>
      </c>
      <c r="AA171" s="136">
        <f t="shared" si="57"/>
        <v>0</v>
      </c>
      <c r="AB171" s="136">
        <f t="shared" si="57"/>
        <v>0</v>
      </c>
      <c r="AC171" s="136">
        <f t="shared" si="57"/>
        <v>0</v>
      </c>
      <c r="AD171" s="136">
        <f t="shared" si="57"/>
        <v>0</v>
      </c>
      <c r="AE171" s="136">
        <f t="shared" si="57"/>
        <v>0</v>
      </c>
      <c r="AF171" s="139"/>
      <c r="AG171" s="138">
        <v>4</v>
      </c>
      <c r="AI171" s="23">
        <f>T171*Invoer!E$8</f>
        <v>0</v>
      </c>
      <c r="AJ171" s="23">
        <f>U171*Invoer!F$8</f>
        <v>0</v>
      </c>
      <c r="AK171" s="23">
        <f>V171*Invoer!G$8</f>
        <v>0</v>
      </c>
      <c r="AL171" s="23">
        <f>W171*Invoer!H$8</f>
        <v>0</v>
      </c>
      <c r="AM171" s="23">
        <f>X171*Invoer!I$8</f>
        <v>0</v>
      </c>
      <c r="AN171" s="23">
        <f>Y171*Invoer!J$8</f>
        <v>0</v>
      </c>
      <c r="AO171" s="23">
        <f>Z171*Invoer!K$8</f>
        <v>0</v>
      </c>
      <c r="AP171" s="23">
        <f>AA171*Invoer!L$8</f>
        <v>0</v>
      </c>
      <c r="AQ171" s="23">
        <f>AB171*Invoer!M$8</f>
        <v>0</v>
      </c>
      <c r="AR171" s="23">
        <f>AC171*Invoer!N$8</f>
        <v>0</v>
      </c>
      <c r="AS171" s="23">
        <f>AD171*Invoer!O$8</f>
        <v>0</v>
      </c>
      <c r="AT171" s="23">
        <f>AE171*Invoer!P$8</f>
        <v>0</v>
      </c>
      <c r="AV171" s="22">
        <f>Invoer!E$6</f>
        <v>1</v>
      </c>
      <c r="AW171" s="22">
        <f>Invoer!F$6</f>
        <v>1</v>
      </c>
      <c r="AX171" s="22">
        <f>Invoer!G$6</f>
        <v>1</v>
      </c>
      <c r="AY171" s="22">
        <f>Invoer!H$6</f>
        <v>1</v>
      </c>
      <c r="AZ171" s="22">
        <f>Invoer!I$6</f>
        <v>1</v>
      </c>
      <c r="BA171" s="22">
        <f>Invoer!J$6</f>
        <v>1</v>
      </c>
      <c r="BB171" s="22">
        <f>Invoer!K$6</f>
        <v>1</v>
      </c>
      <c r="BC171" s="22">
        <f>Invoer!L$6</f>
        <v>1</v>
      </c>
      <c r="BD171" s="22">
        <f>Invoer!M$6</f>
        <v>1</v>
      </c>
      <c r="BE171" s="22">
        <f>Invoer!N$6</f>
        <v>1</v>
      </c>
      <c r="BF171" s="22">
        <f>Invoer!O$6</f>
        <v>1</v>
      </c>
      <c r="BG171" s="22">
        <f>Invoer!P$6</f>
        <v>1</v>
      </c>
      <c r="BI171" s="8">
        <f>Invoer!B$5</f>
        <v>0.75</v>
      </c>
      <c r="BJ171" s="63">
        <f>G171*$F171*$BI171*Invoer!E$10</f>
        <v>0</v>
      </c>
      <c r="BK171" s="63">
        <f>H171*$F171*$BI171*Invoer!F$10</f>
        <v>0</v>
      </c>
      <c r="BL171" s="63">
        <f>I171*$F171*$BI171*Invoer!G$10</f>
        <v>0</v>
      </c>
      <c r="BM171" s="63">
        <f>J171*$F171*$BI171*Invoer!H$10</f>
        <v>0</v>
      </c>
      <c r="BN171" s="63">
        <f>K171*$F171*$BI171*Invoer!I$10</f>
        <v>0</v>
      </c>
      <c r="BO171" s="63">
        <f>L171*$F171*$BI171*Invoer!J$10</f>
        <v>0</v>
      </c>
      <c r="BP171" s="63">
        <f>M171*$F171*$BI171*Invoer!K$10</f>
        <v>0</v>
      </c>
      <c r="BQ171" s="63">
        <f>N171*$F171*$BI171*Invoer!L$10</f>
        <v>0</v>
      </c>
      <c r="BR171" s="63">
        <f>O171*$F171*$BI171*Invoer!M$10</f>
        <v>0</v>
      </c>
      <c r="BS171" s="63">
        <f>P171*$F171*$BI171*Invoer!N$10</f>
        <v>0</v>
      </c>
      <c r="BT171" s="63">
        <f>Q171*$F171*$BI171*Invoer!O$10</f>
        <v>0</v>
      </c>
      <c r="BU171" s="63">
        <f>R171*$F171*$BI171*Invoer!P$10</f>
        <v>0</v>
      </c>
      <c r="BW171" s="7">
        <f>((BJ171*AV171)*(T171*Invoer!E$7))+BJ171*(100%-AV171)*AI171</f>
        <v>0</v>
      </c>
      <c r="BX171" s="7">
        <f>((BK171*AW171)*(U171*Invoer!F$7))+BK171*(100%-AW171)*AJ171</f>
        <v>0</v>
      </c>
      <c r="BY171" s="7">
        <f>((BL171*AX171)*(V171*Invoer!G$7))+BL171*(100%-AX171)*AK171</f>
        <v>0</v>
      </c>
      <c r="BZ171" s="7">
        <f>((BM171*AY171)*(W171*Invoer!H$7))+BM171*(100%-AY171)*AL171</f>
        <v>0</v>
      </c>
      <c r="CA171" s="7">
        <f>((BN171*AZ171)*(X171*Invoer!I$7))+BN171*(100%-AZ171)*AM171</f>
        <v>0</v>
      </c>
      <c r="CB171" s="7">
        <f>((BO171*BA171)*(Y171*Invoer!J$7))+BO171*(100%-BA171)*AN171</f>
        <v>0</v>
      </c>
      <c r="CC171" s="7">
        <f>((BP171*BB171)*(Z171*Invoer!K$7))+BP171*(100%-BB171)*AO171</f>
        <v>0</v>
      </c>
      <c r="CD171" s="7">
        <f>((BQ171*BC171)*(AA171*Invoer!L$7))+BQ171*(100%-BC171)*AP171</f>
        <v>0</v>
      </c>
      <c r="CE171" s="7">
        <f>((BR171*BD171)*(AB171*Invoer!M$7))+BR171*(100%-BD171)*AQ171</f>
        <v>0</v>
      </c>
      <c r="CF171" s="7">
        <f>((BS171*BE171)*(AC171*Invoer!N$7))+BS171*(100%-BE171)*AR171</f>
        <v>0</v>
      </c>
      <c r="CG171" s="7">
        <f>((BT171*BF171)*(AD171*Invoer!O$7))+BT171*(100%-BF171)*AS171</f>
        <v>0</v>
      </c>
      <c r="CH171" s="7">
        <f>((BU171*BG171)*(AE171*Invoer!P$7))+BU171*(100%-BG171)*AT171</f>
        <v>0</v>
      </c>
      <c r="CI171" s="7"/>
      <c r="CJ171" s="145">
        <f t="shared" si="58"/>
        <v>0</v>
      </c>
      <c r="CK171" s="145">
        <f t="shared" si="59"/>
        <v>0</v>
      </c>
      <c r="CL171" s="145">
        <f t="shared" si="44"/>
        <v>0</v>
      </c>
      <c r="CM171" s="145">
        <f t="shared" si="45"/>
        <v>0</v>
      </c>
      <c r="CN171" s="145">
        <f t="shared" si="46"/>
        <v>0</v>
      </c>
      <c r="CO171" s="145">
        <f t="shared" si="47"/>
        <v>0</v>
      </c>
      <c r="CP171" s="145">
        <f t="shared" si="48"/>
        <v>0</v>
      </c>
      <c r="CQ171" s="145">
        <f t="shared" si="49"/>
        <v>0</v>
      </c>
      <c r="CR171" s="145">
        <f t="shared" si="50"/>
        <v>0</v>
      </c>
      <c r="CS171" s="145">
        <f t="shared" si="51"/>
        <v>0</v>
      </c>
      <c r="CT171" s="145">
        <f t="shared" si="52"/>
        <v>0</v>
      </c>
      <c r="CU171" s="145">
        <f t="shared" si="53"/>
        <v>0</v>
      </c>
    </row>
    <row r="172" spans="1:99">
      <c r="A172" s="256" t="s">
        <v>524</v>
      </c>
      <c r="B172" s="248"/>
      <c r="C172" s="246" t="s">
        <v>523</v>
      </c>
      <c r="D172" s="244" t="s">
        <v>103</v>
      </c>
      <c r="E172" s="148" t="s">
        <v>643</v>
      </c>
      <c r="F172" s="206">
        <v>0</v>
      </c>
      <c r="G172" s="207">
        <v>0</v>
      </c>
      <c r="H172" s="207">
        <v>1</v>
      </c>
      <c r="I172" s="207">
        <v>2.7586206896551726</v>
      </c>
      <c r="J172" s="207">
        <v>3.7470725995316161</v>
      </c>
      <c r="K172" s="207">
        <v>3.9599059522336346</v>
      </c>
      <c r="L172" s="207">
        <v>3.9939342124148949</v>
      </c>
      <c r="M172" s="207">
        <v>3.9990889575468591</v>
      </c>
      <c r="N172" s="207">
        <v>3.9998633171707083</v>
      </c>
      <c r="O172" s="207">
        <v>3.9999794969800946</v>
      </c>
      <c r="P172" s="207">
        <v>3.9999969245336149</v>
      </c>
      <c r="Q172" s="207">
        <v>3.9999998914622976</v>
      </c>
      <c r="R172" s="207">
        <v>3.9999999999917586</v>
      </c>
      <c r="S172" s="210"/>
      <c r="T172" s="209">
        <v>10.7402295</v>
      </c>
      <c r="U172" s="136">
        <f t="shared" si="57"/>
        <v>10.7402295</v>
      </c>
      <c r="V172" s="136">
        <f t="shared" si="57"/>
        <v>10.7402295</v>
      </c>
      <c r="W172" s="136">
        <f t="shared" si="57"/>
        <v>10.7402295</v>
      </c>
      <c r="X172" s="136">
        <f t="shared" si="57"/>
        <v>10.7402295</v>
      </c>
      <c r="Y172" s="136">
        <f t="shared" si="57"/>
        <v>10.7402295</v>
      </c>
      <c r="Z172" s="136">
        <f t="shared" si="57"/>
        <v>10.7402295</v>
      </c>
      <c r="AA172" s="136">
        <f t="shared" si="57"/>
        <v>10.7402295</v>
      </c>
      <c r="AB172" s="136">
        <f t="shared" si="57"/>
        <v>10.7402295</v>
      </c>
      <c r="AC172" s="136">
        <f t="shared" si="57"/>
        <v>10.7402295</v>
      </c>
      <c r="AD172" s="136">
        <f t="shared" si="57"/>
        <v>10.7402295</v>
      </c>
      <c r="AE172" s="136">
        <f t="shared" si="57"/>
        <v>10.7402295</v>
      </c>
      <c r="AF172" s="139"/>
      <c r="AG172" s="138">
        <v>4</v>
      </c>
      <c r="AI172" s="23">
        <f>T172*Invoer!E$8</f>
        <v>6.4441376999999997</v>
      </c>
      <c r="AJ172" s="23">
        <f>U172*Invoer!F$8</f>
        <v>6.4441376999999997</v>
      </c>
      <c r="AK172" s="23">
        <f>V172*Invoer!G$8</f>
        <v>6.4441376999999997</v>
      </c>
      <c r="AL172" s="23">
        <f>W172*Invoer!H$8</f>
        <v>6.4441376999999997</v>
      </c>
      <c r="AM172" s="23">
        <f>X172*Invoer!I$8</f>
        <v>6.4441376999999997</v>
      </c>
      <c r="AN172" s="23">
        <f>Y172*Invoer!J$8</f>
        <v>6.4441376999999997</v>
      </c>
      <c r="AO172" s="23">
        <f>Z172*Invoer!K$8</f>
        <v>6.4441376999999997</v>
      </c>
      <c r="AP172" s="23">
        <f>AA172*Invoer!L$8</f>
        <v>6.4441376999999997</v>
      </c>
      <c r="AQ172" s="23">
        <f>AB172*Invoer!M$8</f>
        <v>6.4441376999999997</v>
      </c>
      <c r="AR172" s="23">
        <f>AC172*Invoer!N$8</f>
        <v>6.4441376999999997</v>
      </c>
      <c r="AS172" s="23">
        <f>AD172*Invoer!O$8</f>
        <v>6.4441376999999997</v>
      </c>
      <c r="AT172" s="23">
        <f>AE172*Invoer!P$8</f>
        <v>6.4441376999999997</v>
      </c>
      <c r="AV172" s="22">
        <f>Invoer!E$6</f>
        <v>1</v>
      </c>
      <c r="AW172" s="22">
        <f>Invoer!F$6</f>
        <v>1</v>
      </c>
      <c r="AX172" s="22">
        <f>Invoer!G$6</f>
        <v>1</v>
      </c>
      <c r="AY172" s="22">
        <f>Invoer!H$6</f>
        <v>1</v>
      </c>
      <c r="AZ172" s="22">
        <f>Invoer!I$6</f>
        <v>1</v>
      </c>
      <c r="BA172" s="22">
        <f>Invoer!J$6</f>
        <v>1</v>
      </c>
      <c r="BB172" s="22">
        <f>Invoer!K$6</f>
        <v>1</v>
      </c>
      <c r="BC172" s="22">
        <f>Invoer!L$6</f>
        <v>1</v>
      </c>
      <c r="BD172" s="22">
        <f>Invoer!M$6</f>
        <v>1</v>
      </c>
      <c r="BE172" s="22">
        <f>Invoer!N$6</f>
        <v>1</v>
      </c>
      <c r="BF172" s="22">
        <f>Invoer!O$6</f>
        <v>1</v>
      </c>
      <c r="BG172" s="22">
        <f>Invoer!P$6</f>
        <v>1</v>
      </c>
      <c r="BI172" s="8">
        <f>Invoer!B$5</f>
        <v>0.75</v>
      </c>
      <c r="BJ172" s="63">
        <f>G172*$F172*$BI172*Invoer!E$10</f>
        <v>0</v>
      </c>
      <c r="BK172" s="63">
        <f>H172*$F172*$BI172*Invoer!F$10</f>
        <v>0</v>
      </c>
      <c r="BL172" s="63">
        <f>I172*$F172*$BI172*Invoer!G$10</f>
        <v>0</v>
      </c>
      <c r="BM172" s="63">
        <f>J172*$F172*$BI172*Invoer!H$10</f>
        <v>0</v>
      </c>
      <c r="BN172" s="63">
        <f>K172*$F172*$BI172*Invoer!I$10</f>
        <v>0</v>
      </c>
      <c r="BO172" s="63">
        <f>L172*$F172*$BI172*Invoer!J$10</f>
        <v>0</v>
      </c>
      <c r="BP172" s="63">
        <f>M172*$F172*$BI172*Invoer!K$10</f>
        <v>0</v>
      </c>
      <c r="BQ172" s="63">
        <f>N172*$F172*$BI172*Invoer!L$10</f>
        <v>0</v>
      </c>
      <c r="BR172" s="63">
        <f>O172*$F172*$BI172*Invoer!M$10</f>
        <v>0</v>
      </c>
      <c r="BS172" s="63">
        <f>P172*$F172*$BI172*Invoer!N$10</f>
        <v>0</v>
      </c>
      <c r="BT172" s="63">
        <f>Q172*$F172*$BI172*Invoer!O$10</f>
        <v>0</v>
      </c>
      <c r="BU172" s="63">
        <f>R172*$F172*$BI172*Invoer!P$10</f>
        <v>0</v>
      </c>
      <c r="BW172" s="7">
        <f>((BJ172*AV172)*(T172*Invoer!E$7))+BJ172*(100%-AV172)*AI172</f>
        <v>0</v>
      </c>
      <c r="BX172" s="7">
        <f>((BK172*AW172)*(U172*Invoer!F$7))+BK172*(100%-AW172)*AJ172</f>
        <v>0</v>
      </c>
      <c r="BY172" s="7">
        <f>((BL172*AX172)*(V172*Invoer!G$7))+BL172*(100%-AX172)*AK172</f>
        <v>0</v>
      </c>
      <c r="BZ172" s="7">
        <f>((BM172*AY172)*(W172*Invoer!H$7))+BM172*(100%-AY172)*AL172</f>
        <v>0</v>
      </c>
      <c r="CA172" s="7">
        <f>((BN172*AZ172)*(X172*Invoer!I$7))+BN172*(100%-AZ172)*AM172</f>
        <v>0</v>
      </c>
      <c r="CB172" s="7">
        <f>((BO172*BA172)*(Y172*Invoer!J$7))+BO172*(100%-BA172)*AN172</f>
        <v>0</v>
      </c>
      <c r="CC172" s="7">
        <f>((BP172*BB172)*(Z172*Invoer!K$7))+BP172*(100%-BB172)*AO172</f>
        <v>0</v>
      </c>
      <c r="CD172" s="7">
        <f>((BQ172*BC172)*(AA172*Invoer!L$7))+BQ172*(100%-BC172)*AP172</f>
        <v>0</v>
      </c>
      <c r="CE172" s="7">
        <f>((BR172*BD172)*(AB172*Invoer!M$7))+BR172*(100%-BD172)*AQ172</f>
        <v>0</v>
      </c>
      <c r="CF172" s="7">
        <f>((BS172*BE172)*(AC172*Invoer!N$7))+BS172*(100%-BE172)*AR172</f>
        <v>0</v>
      </c>
      <c r="CG172" s="7">
        <f>((BT172*BF172)*(AD172*Invoer!O$7))+BT172*(100%-BF172)*AS172</f>
        <v>0</v>
      </c>
      <c r="CH172" s="7">
        <f>((BU172*BG172)*(AE172*Invoer!P$7))+BU172*(100%-BG172)*AT172</f>
        <v>0</v>
      </c>
      <c r="CI172" s="7"/>
      <c r="CJ172" s="145">
        <f t="shared" si="58"/>
        <v>0</v>
      </c>
      <c r="CK172" s="145">
        <f t="shared" si="59"/>
        <v>0</v>
      </c>
      <c r="CL172" s="145">
        <f t="shared" si="44"/>
        <v>0</v>
      </c>
      <c r="CM172" s="145">
        <f t="shared" si="45"/>
        <v>0</v>
      </c>
      <c r="CN172" s="145">
        <f t="shared" si="46"/>
        <v>0</v>
      </c>
      <c r="CO172" s="145">
        <f t="shared" si="47"/>
        <v>0</v>
      </c>
      <c r="CP172" s="145">
        <f t="shared" si="48"/>
        <v>0</v>
      </c>
      <c r="CQ172" s="145">
        <f t="shared" si="49"/>
        <v>0</v>
      </c>
      <c r="CR172" s="145">
        <f t="shared" si="50"/>
        <v>0</v>
      </c>
      <c r="CS172" s="145">
        <f t="shared" si="51"/>
        <v>0</v>
      </c>
      <c r="CT172" s="145">
        <f t="shared" si="52"/>
        <v>0</v>
      </c>
      <c r="CU172" s="145">
        <f t="shared" si="53"/>
        <v>0</v>
      </c>
    </row>
    <row r="173" spans="1:99">
      <c r="A173" s="257" t="s">
        <v>453</v>
      </c>
      <c r="B173" s="251"/>
      <c r="C173" s="251" t="s">
        <v>572</v>
      </c>
      <c r="D173" s="252" t="s">
        <v>113</v>
      </c>
      <c r="E173" s="148" t="s">
        <v>643</v>
      </c>
      <c r="F173" s="206">
        <v>0</v>
      </c>
      <c r="G173" s="207">
        <v>0.05</v>
      </c>
      <c r="H173" s="207">
        <v>0.05</v>
      </c>
      <c r="I173" s="207">
        <v>0.05</v>
      </c>
      <c r="J173" s="207">
        <v>0.05</v>
      </c>
      <c r="K173" s="207">
        <v>0.05</v>
      </c>
      <c r="L173" s="207">
        <v>0.05</v>
      </c>
      <c r="M173" s="207">
        <v>0.05</v>
      </c>
      <c r="N173" s="207">
        <v>0.05</v>
      </c>
      <c r="O173" s="207">
        <v>0.05</v>
      </c>
      <c r="P173" s="207">
        <v>0.05</v>
      </c>
      <c r="Q173" s="207">
        <v>0.05</v>
      </c>
      <c r="R173" s="207">
        <v>0.05</v>
      </c>
      <c r="S173" s="210"/>
      <c r="T173" s="212">
        <v>60</v>
      </c>
      <c r="U173" s="136">
        <f t="shared" si="57"/>
        <v>60</v>
      </c>
      <c r="V173" s="136">
        <f t="shared" si="57"/>
        <v>60</v>
      </c>
      <c r="W173" s="136">
        <f t="shared" si="57"/>
        <v>60</v>
      </c>
      <c r="X173" s="136">
        <f t="shared" si="57"/>
        <v>60</v>
      </c>
      <c r="Y173" s="136">
        <f t="shared" si="57"/>
        <v>60</v>
      </c>
      <c r="Z173" s="136">
        <f t="shared" si="57"/>
        <v>60</v>
      </c>
      <c r="AA173" s="136">
        <f t="shared" si="57"/>
        <v>60</v>
      </c>
      <c r="AB173" s="136">
        <f t="shared" si="57"/>
        <v>60</v>
      </c>
      <c r="AC173" s="136">
        <f t="shared" si="57"/>
        <v>60</v>
      </c>
      <c r="AD173" s="136">
        <f t="shared" si="57"/>
        <v>60</v>
      </c>
      <c r="AE173" s="136">
        <f t="shared" si="57"/>
        <v>60</v>
      </c>
      <c r="AF173" s="139"/>
      <c r="AG173" s="138">
        <v>4</v>
      </c>
      <c r="AI173" s="23">
        <f>T173*Invoer!E$8</f>
        <v>36</v>
      </c>
      <c r="AJ173" s="23">
        <f>U173*Invoer!F$8</f>
        <v>36</v>
      </c>
      <c r="AK173" s="23">
        <f>V173*Invoer!G$8</f>
        <v>36</v>
      </c>
      <c r="AL173" s="23">
        <f>W173*Invoer!H$8</f>
        <v>36</v>
      </c>
      <c r="AM173" s="23">
        <f>X173*Invoer!I$8</f>
        <v>36</v>
      </c>
      <c r="AN173" s="23">
        <f>Y173*Invoer!J$8</f>
        <v>36</v>
      </c>
      <c r="AO173" s="23">
        <f>Z173*Invoer!K$8</f>
        <v>36</v>
      </c>
      <c r="AP173" s="23">
        <f>AA173*Invoer!L$8</f>
        <v>36</v>
      </c>
      <c r="AQ173" s="23">
        <f>AB173*Invoer!M$8</f>
        <v>36</v>
      </c>
      <c r="AR173" s="23">
        <f>AC173*Invoer!N$8</f>
        <v>36</v>
      </c>
      <c r="AS173" s="23">
        <f>AD173*Invoer!O$8</f>
        <v>36</v>
      </c>
      <c r="AT173" s="23">
        <f>AE173*Invoer!P$8</f>
        <v>36</v>
      </c>
      <c r="AV173" s="22">
        <f>Invoer!E$6</f>
        <v>1</v>
      </c>
      <c r="AW173" s="22">
        <f>Invoer!F$6</f>
        <v>1</v>
      </c>
      <c r="AX173" s="22">
        <f>Invoer!G$6</f>
        <v>1</v>
      </c>
      <c r="AY173" s="22">
        <f>Invoer!H$6</f>
        <v>1</v>
      </c>
      <c r="AZ173" s="22">
        <f>Invoer!I$6</f>
        <v>1</v>
      </c>
      <c r="BA173" s="22">
        <f>Invoer!J$6</f>
        <v>1</v>
      </c>
      <c r="BB173" s="22">
        <f>Invoer!K$6</f>
        <v>1</v>
      </c>
      <c r="BC173" s="22">
        <f>Invoer!L$6</f>
        <v>1</v>
      </c>
      <c r="BD173" s="22">
        <f>Invoer!M$6</f>
        <v>1</v>
      </c>
      <c r="BE173" s="22">
        <f>Invoer!N$6</f>
        <v>1</v>
      </c>
      <c r="BF173" s="22">
        <f>Invoer!O$6</f>
        <v>1</v>
      </c>
      <c r="BG173" s="22">
        <f>Invoer!P$6</f>
        <v>1</v>
      </c>
      <c r="BI173" s="8">
        <f>Invoer!B$5</f>
        <v>0.75</v>
      </c>
      <c r="BJ173" s="63">
        <f>G173*$F173*$BI173*Invoer!E$10</f>
        <v>0</v>
      </c>
      <c r="BK173" s="63">
        <f>H173*$F173*$BI173*Invoer!F$10</f>
        <v>0</v>
      </c>
      <c r="BL173" s="63">
        <f>I173*$F173*$BI173*Invoer!G$10</f>
        <v>0</v>
      </c>
      <c r="BM173" s="63">
        <f>J173*$F173*$BI173*Invoer!H$10</f>
        <v>0</v>
      </c>
      <c r="BN173" s="63">
        <f>K173*$F173*$BI173*Invoer!I$10</f>
        <v>0</v>
      </c>
      <c r="BO173" s="63">
        <f>L173*$F173*$BI173*Invoer!J$10</f>
        <v>0</v>
      </c>
      <c r="BP173" s="63">
        <f>M173*$F173*$BI173*Invoer!K$10</f>
        <v>0</v>
      </c>
      <c r="BQ173" s="63">
        <f>N173*$F173*$BI173*Invoer!L$10</f>
        <v>0</v>
      </c>
      <c r="BR173" s="63">
        <f>O173*$F173*$BI173*Invoer!M$10</f>
        <v>0</v>
      </c>
      <c r="BS173" s="63">
        <f>P173*$F173*$BI173*Invoer!N$10</f>
        <v>0</v>
      </c>
      <c r="BT173" s="63">
        <f>Q173*$F173*$BI173*Invoer!O$10</f>
        <v>0</v>
      </c>
      <c r="BU173" s="63">
        <f>R173*$F173*$BI173*Invoer!P$10</f>
        <v>0</v>
      </c>
      <c r="BW173" s="7">
        <f>((BJ173*AV173)*(T173*Invoer!E$7))+BJ173*(100%-AV173)*AI173</f>
        <v>0</v>
      </c>
      <c r="BX173" s="7">
        <f>((BK173*AW173)*(U173*Invoer!F$7))+BK173*(100%-AW173)*AJ173</f>
        <v>0</v>
      </c>
      <c r="BY173" s="7">
        <f>((BL173*AX173)*(V173*Invoer!G$7))+BL173*(100%-AX173)*AK173</f>
        <v>0</v>
      </c>
      <c r="BZ173" s="7">
        <f>((BM173*AY173)*(W173*Invoer!H$7))+BM173*(100%-AY173)*AL173</f>
        <v>0</v>
      </c>
      <c r="CA173" s="7">
        <f>((BN173*AZ173)*(X173*Invoer!I$7))+BN173*(100%-AZ173)*AM173</f>
        <v>0</v>
      </c>
      <c r="CB173" s="7">
        <f>((BO173*BA173)*(Y173*Invoer!J$7))+BO173*(100%-BA173)*AN173</f>
        <v>0</v>
      </c>
      <c r="CC173" s="7">
        <f>((BP173*BB173)*(Z173*Invoer!K$7))+BP173*(100%-BB173)*AO173</f>
        <v>0</v>
      </c>
      <c r="CD173" s="7">
        <f>((BQ173*BC173)*(AA173*Invoer!L$7))+BQ173*(100%-BC173)*AP173</f>
        <v>0</v>
      </c>
      <c r="CE173" s="7">
        <f>((BR173*BD173)*(AB173*Invoer!M$7))+BR173*(100%-BD173)*AQ173</f>
        <v>0</v>
      </c>
      <c r="CF173" s="7">
        <f>((BS173*BE173)*(AC173*Invoer!N$7))+BS173*(100%-BE173)*AR173</f>
        <v>0</v>
      </c>
      <c r="CG173" s="7">
        <f>((BT173*BF173)*(AD173*Invoer!O$7))+BT173*(100%-BF173)*AS173</f>
        <v>0</v>
      </c>
      <c r="CH173" s="7">
        <f>((BU173*BG173)*(AE173*Invoer!P$7))+BU173*(100%-BG173)*AT173</f>
        <v>0</v>
      </c>
      <c r="CJ173" s="145">
        <f t="shared" si="58"/>
        <v>0</v>
      </c>
      <c r="CK173" s="145">
        <f t="shared" si="59"/>
        <v>0</v>
      </c>
      <c r="CL173" s="145">
        <f t="shared" si="44"/>
        <v>0</v>
      </c>
      <c r="CM173" s="145">
        <f t="shared" si="45"/>
        <v>0</v>
      </c>
      <c r="CN173" s="145">
        <f t="shared" si="46"/>
        <v>0</v>
      </c>
      <c r="CO173" s="145">
        <f t="shared" si="47"/>
        <v>0</v>
      </c>
      <c r="CP173" s="145">
        <f t="shared" si="48"/>
        <v>0</v>
      </c>
      <c r="CQ173" s="145">
        <f t="shared" si="49"/>
        <v>0</v>
      </c>
      <c r="CR173" s="145">
        <f t="shared" si="50"/>
        <v>0</v>
      </c>
      <c r="CS173" s="145">
        <f t="shared" si="51"/>
        <v>0</v>
      </c>
      <c r="CT173" s="145">
        <f t="shared" si="52"/>
        <v>0</v>
      </c>
      <c r="CU173" s="145">
        <f t="shared" si="53"/>
        <v>0</v>
      </c>
    </row>
    <row r="174" spans="1:99">
      <c r="A174" s="257" t="s">
        <v>449</v>
      </c>
      <c r="B174" s="251"/>
      <c r="C174" s="251" t="s">
        <v>571</v>
      </c>
      <c r="D174" s="252" t="s">
        <v>103</v>
      </c>
      <c r="E174" s="148" t="s">
        <v>616</v>
      </c>
      <c r="F174" s="206">
        <v>0</v>
      </c>
      <c r="G174" s="207">
        <v>0.05</v>
      </c>
      <c r="H174" s="207">
        <v>0.05</v>
      </c>
      <c r="I174" s="207">
        <v>0.05</v>
      </c>
      <c r="J174" s="207">
        <v>0.05</v>
      </c>
      <c r="K174" s="207">
        <v>0.05</v>
      </c>
      <c r="L174" s="207">
        <v>0.05</v>
      </c>
      <c r="M174" s="207">
        <v>0.05</v>
      </c>
      <c r="N174" s="207">
        <v>0.05</v>
      </c>
      <c r="O174" s="207">
        <v>0.05</v>
      </c>
      <c r="P174" s="207">
        <v>0.05</v>
      </c>
      <c r="Q174" s="207">
        <v>0.05</v>
      </c>
      <c r="R174" s="207">
        <v>0.05</v>
      </c>
      <c r="S174" s="210"/>
      <c r="T174" s="212">
        <v>60</v>
      </c>
      <c r="U174" s="136">
        <f t="shared" si="57"/>
        <v>60</v>
      </c>
      <c r="V174" s="136">
        <f t="shared" si="57"/>
        <v>60</v>
      </c>
      <c r="W174" s="136">
        <f t="shared" si="57"/>
        <v>60</v>
      </c>
      <c r="X174" s="136">
        <f t="shared" si="57"/>
        <v>60</v>
      </c>
      <c r="Y174" s="136">
        <f t="shared" si="57"/>
        <v>60</v>
      </c>
      <c r="Z174" s="136">
        <f t="shared" si="57"/>
        <v>60</v>
      </c>
      <c r="AA174" s="136">
        <f t="shared" si="57"/>
        <v>60</v>
      </c>
      <c r="AB174" s="136">
        <f t="shared" si="57"/>
        <v>60</v>
      </c>
      <c r="AC174" s="136">
        <f t="shared" si="57"/>
        <v>60</v>
      </c>
      <c r="AD174" s="136">
        <f t="shared" si="57"/>
        <v>60</v>
      </c>
      <c r="AE174" s="136">
        <f t="shared" si="57"/>
        <v>60</v>
      </c>
      <c r="AF174" s="139"/>
      <c r="AG174" s="138">
        <v>4</v>
      </c>
      <c r="AI174" s="23">
        <f>T174*Invoer!E$8</f>
        <v>36</v>
      </c>
      <c r="AJ174" s="23">
        <f>U174*Invoer!F$8</f>
        <v>36</v>
      </c>
      <c r="AK174" s="23">
        <f>V174*Invoer!G$8</f>
        <v>36</v>
      </c>
      <c r="AL174" s="23">
        <f>W174*Invoer!H$8</f>
        <v>36</v>
      </c>
      <c r="AM174" s="23">
        <f>X174*Invoer!I$8</f>
        <v>36</v>
      </c>
      <c r="AN174" s="23">
        <f>Y174*Invoer!J$8</f>
        <v>36</v>
      </c>
      <c r="AO174" s="23">
        <f>Z174*Invoer!K$8</f>
        <v>36</v>
      </c>
      <c r="AP174" s="23">
        <f>AA174*Invoer!L$8</f>
        <v>36</v>
      </c>
      <c r="AQ174" s="23">
        <f>AB174*Invoer!M$8</f>
        <v>36</v>
      </c>
      <c r="AR174" s="23">
        <f>AC174*Invoer!N$8</f>
        <v>36</v>
      </c>
      <c r="AS174" s="23">
        <f>AD174*Invoer!O$8</f>
        <v>36</v>
      </c>
      <c r="AT174" s="23">
        <f>AE174*Invoer!P$8</f>
        <v>36</v>
      </c>
      <c r="AV174" s="22">
        <f>Invoer!E$6</f>
        <v>1</v>
      </c>
      <c r="AW174" s="22">
        <f>Invoer!F$6</f>
        <v>1</v>
      </c>
      <c r="AX174" s="22">
        <f>Invoer!G$6</f>
        <v>1</v>
      </c>
      <c r="AY174" s="22">
        <f>Invoer!H$6</f>
        <v>1</v>
      </c>
      <c r="AZ174" s="22">
        <f>Invoer!I$6</f>
        <v>1</v>
      </c>
      <c r="BA174" s="22">
        <f>Invoer!J$6</f>
        <v>1</v>
      </c>
      <c r="BB174" s="22">
        <f>Invoer!K$6</f>
        <v>1</v>
      </c>
      <c r="BC174" s="22">
        <f>Invoer!L$6</f>
        <v>1</v>
      </c>
      <c r="BD174" s="22">
        <f>Invoer!M$6</f>
        <v>1</v>
      </c>
      <c r="BE174" s="22">
        <f>Invoer!N$6</f>
        <v>1</v>
      </c>
      <c r="BF174" s="22">
        <f>Invoer!O$6</f>
        <v>1</v>
      </c>
      <c r="BG174" s="22">
        <f>Invoer!P$6</f>
        <v>1</v>
      </c>
      <c r="BI174" s="8">
        <f>Invoer!B$5</f>
        <v>0.75</v>
      </c>
      <c r="BJ174" s="63">
        <f>G174*$F174*$BI174*Invoer!E$10</f>
        <v>0</v>
      </c>
      <c r="BK174" s="63">
        <f>H174*$F174*$BI174*Invoer!F$10</f>
        <v>0</v>
      </c>
      <c r="BL174" s="63">
        <f>I174*$F174*$BI174*Invoer!G$10</f>
        <v>0</v>
      </c>
      <c r="BM174" s="63">
        <f>J174*$F174*$BI174*Invoer!H$10</f>
        <v>0</v>
      </c>
      <c r="BN174" s="63">
        <f>K174*$F174*$BI174*Invoer!I$10</f>
        <v>0</v>
      </c>
      <c r="BO174" s="63">
        <f>L174*$F174*$BI174*Invoer!J$10</f>
        <v>0</v>
      </c>
      <c r="BP174" s="63">
        <f>M174*$F174*$BI174*Invoer!K$10</f>
        <v>0</v>
      </c>
      <c r="BQ174" s="63">
        <f>N174*$F174*$BI174*Invoer!L$10</f>
        <v>0</v>
      </c>
      <c r="BR174" s="63">
        <f>O174*$F174*$BI174*Invoer!M$10</f>
        <v>0</v>
      </c>
      <c r="BS174" s="63">
        <f>P174*$F174*$BI174*Invoer!N$10</f>
        <v>0</v>
      </c>
      <c r="BT174" s="63">
        <f>Q174*$F174*$BI174*Invoer!O$10</f>
        <v>0</v>
      </c>
      <c r="BU174" s="63">
        <f>R174*$F174*$BI174*Invoer!P$10</f>
        <v>0</v>
      </c>
      <c r="BW174" s="7">
        <f>((BJ174*AV174)*(T174*Invoer!E$7))+BJ174*(100%-AV174)*AI174</f>
        <v>0</v>
      </c>
      <c r="BX174" s="7">
        <f>((BK174*AW174)*(U174*Invoer!F$7))+BK174*(100%-AW174)*AJ174</f>
        <v>0</v>
      </c>
      <c r="BY174" s="7">
        <f>((BL174*AX174)*(V174*Invoer!G$7))+BL174*(100%-AX174)*AK174</f>
        <v>0</v>
      </c>
      <c r="BZ174" s="7">
        <f>((BM174*AY174)*(W174*Invoer!H$7))+BM174*(100%-AY174)*AL174</f>
        <v>0</v>
      </c>
      <c r="CA174" s="7">
        <f>((BN174*AZ174)*(X174*Invoer!I$7))+BN174*(100%-AZ174)*AM174</f>
        <v>0</v>
      </c>
      <c r="CB174" s="7">
        <f>((BO174*BA174)*(Y174*Invoer!J$7))+BO174*(100%-BA174)*AN174</f>
        <v>0</v>
      </c>
      <c r="CC174" s="7">
        <f>((BP174*BB174)*(Z174*Invoer!K$7))+BP174*(100%-BB174)*AO174</f>
        <v>0</v>
      </c>
      <c r="CD174" s="7">
        <f>((BQ174*BC174)*(AA174*Invoer!L$7))+BQ174*(100%-BC174)*AP174</f>
        <v>0</v>
      </c>
      <c r="CE174" s="7">
        <f>((BR174*BD174)*(AB174*Invoer!M$7))+BR174*(100%-BD174)*AQ174</f>
        <v>0</v>
      </c>
      <c r="CF174" s="7">
        <f>((BS174*BE174)*(AC174*Invoer!N$7))+BS174*(100%-BE174)*AR174</f>
        <v>0</v>
      </c>
      <c r="CG174" s="7">
        <f>((BT174*BF174)*(AD174*Invoer!O$7))+BT174*(100%-BF174)*AS174</f>
        <v>0</v>
      </c>
      <c r="CH174" s="7">
        <f>((BU174*BG174)*(AE174*Invoer!P$7))+BU174*(100%-BG174)*AT174</f>
        <v>0</v>
      </c>
      <c r="CJ174" s="145">
        <f t="shared" si="58"/>
        <v>0</v>
      </c>
      <c r="CK174" s="145">
        <f t="shared" si="59"/>
        <v>0</v>
      </c>
      <c r="CL174" s="145">
        <f t="shared" si="44"/>
        <v>0</v>
      </c>
      <c r="CM174" s="145">
        <f t="shared" si="45"/>
        <v>0</v>
      </c>
      <c r="CN174" s="145">
        <f t="shared" si="46"/>
        <v>0</v>
      </c>
      <c r="CO174" s="145">
        <f t="shared" si="47"/>
        <v>0</v>
      </c>
      <c r="CP174" s="145">
        <f t="shared" si="48"/>
        <v>0</v>
      </c>
      <c r="CQ174" s="145">
        <f t="shared" si="49"/>
        <v>0</v>
      </c>
      <c r="CR174" s="145">
        <f t="shared" si="50"/>
        <v>0</v>
      </c>
      <c r="CS174" s="145">
        <f t="shared" si="51"/>
        <v>0</v>
      </c>
      <c r="CT174" s="145">
        <f t="shared" si="52"/>
        <v>0</v>
      </c>
      <c r="CU174" s="145">
        <f t="shared" si="53"/>
        <v>0</v>
      </c>
    </row>
    <row r="175" spans="1:99">
      <c r="A175" s="256" t="s">
        <v>396</v>
      </c>
      <c r="B175" s="248"/>
      <c r="C175" s="246" t="s">
        <v>525</v>
      </c>
      <c r="D175" s="244" t="s">
        <v>160</v>
      </c>
      <c r="E175" s="148" t="s">
        <v>643</v>
      </c>
      <c r="F175" s="206">
        <v>0</v>
      </c>
      <c r="G175" s="207">
        <v>0</v>
      </c>
      <c r="H175" s="207">
        <v>0</v>
      </c>
      <c r="I175" s="207">
        <v>0</v>
      </c>
      <c r="J175" s="207">
        <v>0</v>
      </c>
      <c r="K175" s="207">
        <v>0</v>
      </c>
      <c r="L175" s="207">
        <v>0</v>
      </c>
      <c r="M175" s="207">
        <v>0</v>
      </c>
      <c r="N175" s="207">
        <v>0</v>
      </c>
      <c r="O175" s="207">
        <v>0</v>
      </c>
      <c r="P175" s="207">
        <v>0</v>
      </c>
      <c r="Q175" s="207">
        <v>8.1999999999999993</v>
      </c>
      <c r="R175" s="207">
        <v>15</v>
      </c>
      <c r="S175" s="210"/>
      <c r="T175" s="209">
        <v>10</v>
      </c>
      <c r="U175" s="136">
        <f t="shared" si="57"/>
        <v>10</v>
      </c>
      <c r="V175" s="136">
        <f t="shared" si="57"/>
        <v>10</v>
      </c>
      <c r="W175" s="136">
        <f t="shared" si="57"/>
        <v>10</v>
      </c>
      <c r="X175" s="136">
        <f t="shared" si="57"/>
        <v>10</v>
      </c>
      <c r="Y175" s="136">
        <f t="shared" si="57"/>
        <v>10</v>
      </c>
      <c r="Z175" s="136">
        <f t="shared" si="57"/>
        <v>10</v>
      </c>
      <c r="AA175" s="136">
        <f t="shared" si="57"/>
        <v>10</v>
      </c>
      <c r="AB175" s="136">
        <f t="shared" si="57"/>
        <v>10</v>
      </c>
      <c r="AC175" s="136">
        <f t="shared" si="57"/>
        <v>10</v>
      </c>
      <c r="AD175" s="136">
        <f t="shared" si="57"/>
        <v>10</v>
      </c>
      <c r="AE175" s="136">
        <f t="shared" si="57"/>
        <v>10</v>
      </c>
      <c r="AF175" s="139"/>
      <c r="AG175" s="138">
        <v>4</v>
      </c>
      <c r="AI175" s="23">
        <f>T175*Invoer!E$8</f>
        <v>6</v>
      </c>
      <c r="AJ175" s="23">
        <f>U175*Invoer!F$8</f>
        <v>6</v>
      </c>
      <c r="AK175" s="23">
        <f>V175*Invoer!G$8</f>
        <v>6</v>
      </c>
      <c r="AL175" s="23">
        <f>W175*Invoer!H$8</f>
        <v>6</v>
      </c>
      <c r="AM175" s="23">
        <f>X175*Invoer!I$8</f>
        <v>6</v>
      </c>
      <c r="AN175" s="23">
        <f>Y175*Invoer!J$8</f>
        <v>6</v>
      </c>
      <c r="AO175" s="23">
        <f>Z175*Invoer!K$8</f>
        <v>6</v>
      </c>
      <c r="AP175" s="23">
        <f>AA175*Invoer!L$8</f>
        <v>6</v>
      </c>
      <c r="AQ175" s="23">
        <f>AB175*Invoer!M$8</f>
        <v>6</v>
      </c>
      <c r="AR175" s="23">
        <f>AC175*Invoer!N$8</f>
        <v>6</v>
      </c>
      <c r="AS175" s="23">
        <f>AD175*Invoer!O$8</f>
        <v>6</v>
      </c>
      <c r="AT175" s="23">
        <f>AE175*Invoer!P$8</f>
        <v>6</v>
      </c>
      <c r="AV175" s="22">
        <f>Invoer!E$6</f>
        <v>1</v>
      </c>
      <c r="AW175" s="22">
        <f>Invoer!F$6</f>
        <v>1</v>
      </c>
      <c r="AX175" s="22">
        <f>Invoer!G$6</f>
        <v>1</v>
      </c>
      <c r="AY175" s="22">
        <f>Invoer!H$6</f>
        <v>1</v>
      </c>
      <c r="AZ175" s="22">
        <f>Invoer!I$6</f>
        <v>1</v>
      </c>
      <c r="BA175" s="22">
        <f>Invoer!J$6</f>
        <v>1</v>
      </c>
      <c r="BB175" s="22">
        <f>Invoer!K$6</f>
        <v>1</v>
      </c>
      <c r="BC175" s="22">
        <f>Invoer!L$6</f>
        <v>1</v>
      </c>
      <c r="BD175" s="22">
        <f>Invoer!M$6</f>
        <v>1</v>
      </c>
      <c r="BE175" s="22">
        <f>Invoer!N$6</f>
        <v>1</v>
      </c>
      <c r="BF175" s="22">
        <f>Invoer!O$6</f>
        <v>1</v>
      </c>
      <c r="BG175" s="22">
        <f>Invoer!P$6</f>
        <v>1</v>
      </c>
      <c r="BI175" s="8">
        <f>Invoer!B$5</f>
        <v>0.75</v>
      </c>
      <c r="BJ175" s="63">
        <f>G175*$F175*$BI175*Invoer!E$10</f>
        <v>0</v>
      </c>
      <c r="BK175" s="63">
        <f>H175*$F175*$BI175*Invoer!F$10</f>
        <v>0</v>
      </c>
      <c r="BL175" s="63">
        <f>I175*$F175*$BI175*Invoer!G$10</f>
        <v>0</v>
      </c>
      <c r="BM175" s="63">
        <f>J175*$F175*$BI175*Invoer!H$10</f>
        <v>0</v>
      </c>
      <c r="BN175" s="63">
        <f>K175*$F175*$BI175*Invoer!I$10</f>
        <v>0</v>
      </c>
      <c r="BO175" s="63">
        <f>L175*$F175*$BI175*Invoer!J$10</f>
        <v>0</v>
      </c>
      <c r="BP175" s="63">
        <f>M175*$F175*$BI175*Invoer!K$10</f>
        <v>0</v>
      </c>
      <c r="BQ175" s="63">
        <f>N175*$F175*$BI175*Invoer!L$10</f>
        <v>0</v>
      </c>
      <c r="BR175" s="63">
        <f>O175*$F175*$BI175*Invoer!M$10</f>
        <v>0</v>
      </c>
      <c r="BS175" s="63">
        <f>P175*$F175*$BI175*Invoer!N$10</f>
        <v>0</v>
      </c>
      <c r="BT175" s="63">
        <f>Q175*$F175*$BI175*Invoer!O$10</f>
        <v>0</v>
      </c>
      <c r="BU175" s="63">
        <f>R175*$F175*$BI175*Invoer!P$10</f>
        <v>0</v>
      </c>
      <c r="BW175" s="7">
        <f>((BJ175*AV175)*(T175*Invoer!E$7))+BJ175*(100%-AV175)*AI175</f>
        <v>0</v>
      </c>
      <c r="BX175" s="7">
        <f>((BK175*AW175)*(U175*Invoer!F$7))+BK175*(100%-AW175)*AJ175</f>
        <v>0</v>
      </c>
      <c r="BY175" s="7">
        <f>((BL175*AX175)*(V175*Invoer!G$7))+BL175*(100%-AX175)*AK175</f>
        <v>0</v>
      </c>
      <c r="BZ175" s="7">
        <f>((BM175*AY175)*(W175*Invoer!H$7))+BM175*(100%-AY175)*AL175</f>
        <v>0</v>
      </c>
      <c r="CA175" s="7">
        <f>((BN175*AZ175)*(X175*Invoer!I$7))+BN175*(100%-AZ175)*AM175</f>
        <v>0</v>
      </c>
      <c r="CB175" s="7">
        <f>((BO175*BA175)*(Y175*Invoer!J$7))+BO175*(100%-BA175)*AN175</f>
        <v>0</v>
      </c>
      <c r="CC175" s="7">
        <f>((BP175*BB175)*(Z175*Invoer!K$7))+BP175*(100%-BB175)*AO175</f>
        <v>0</v>
      </c>
      <c r="CD175" s="7">
        <f>((BQ175*BC175)*(AA175*Invoer!L$7))+BQ175*(100%-BC175)*AP175</f>
        <v>0</v>
      </c>
      <c r="CE175" s="7">
        <f>((BR175*BD175)*(AB175*Invoer!M$7))+BR175*(100%-BD175)*AQ175</f>
        <v>0</v>
      </c>
      <c r="CF175" s="7">
        <f>((BS175*BE175)*(AC175*Invoer!N$7))+BS175*(100%-BE175)*AR175</f>
        <v>0</v>
      </c>
      <c r="CG175" s="7">
        <f>((BT175*BF175)*(AD175*Invoer!O$7))+BT175*(100%-BF175)*AS175</f>
        <v>0</v>
      </c>
      <c r="CH175" s="7">
        <f>((BU175*BG175)*(AE175*Invoer!P$7))+BU175*(100%-BG175)*AT175</f>
        <v>0</v>
      </c>
      <c r="CI175" s="7"/>
      <c r="CJ175" s="145">
        <f t="shared" si="58"/>
        <v>0</v>
      </c>
      <c r="CK175" s="145">
        <f t="shared" si="59"/>
        <v>0</v>
      </c>
      <c r="CL175" s="145">
        <f t="shared" si="44"/>
        <v>0</v>
      </c>
      <c r="CM175" s="145">
        <f t="shared" si="45"/>
        <v>0</v>
      </c>
      <c r="CN175" s="145">
        <f t="shared" si="46"/>
        <v>0</v>
      </c>
      <c r="CO175" s="145">
        <f t="shared" si="47"/>
        <v>0</v>
      </c>
      <c r="CP175" s="145">
        <f t="shared" si="48"/>
        <v>0</v>
      </c>
      <c r="CQ175" s="145">
        <f t="shared" si="49"/>
        <v>0</v>
      </c>
      <c r="CR175" s="145">
        <f t="shared" si="50"/>
        <v>0</v>
      </c>
      <c r="CS175" s="145">
        <f t="shared" si="51"/>
        <v>0</v>
      </c>
      <c r="CT175" s="145">
        <f t="shared" si="52"/>
        <v>0</v>
      </c>
      <c r="CU175" s="145">
        <f t="shared" si="53"/>
        <v>0</v>
      </c>
    </row>
    <row r="176" spans="1:99">
      <c r="A176" s="256" t="s">
        <v>386</v>
      </c>
      <c r="B176" s="246"/>
      <c r="C176" s="246" t="s">
        <v>526</v>
      </c>
      <c r="D176" s="244" t="s">
        <v>160</v>
      </c>
      <c r="E176" s="148" t="s">
        <v>643</v>
      </c>
      <c r="F176" s="206">
        <v>0</v>
      </c>
      <c r="G176" s="207">
        <v>0</v>
      </c>
      <c r="H176" s="207">
        <v>2</v>
      </c>
      <c r="I176" s="207">
        <v>5.4054054054054061</v>
      </c>
      <c r="J176" s="207">
        <v>11.049723756906078</v>
      </c>
      <c r="K176" s="207">
        <v>16.090104585679807</v>
      </c>
      <c r="L176" s="207">
        <v>18.641066268990588</v>
      </c>
      <c r="M176" s="207">
        <v>19.571961208372883</v>
      </c>
      <c r="N176" s="207">
        <v>19.869635322648104</v>
      </c>
      <c r="O176" s="207">
        <v>19.960711331885452</v>
      </c>
      <c r="P176" s="207">
        <v>19.988197169453411</v>
      </c>
      <c r="Q176" s="207">
        <v>19.998990329156261</v>
      </c>
      <c r="R176" s="207">
        <v>19.999997546165527</v>
      </c>
      <c r="S176" s="211"/>
      <c r="T176" s="209">
        <v>3</v>
      </c>
      <c r="U176" s="136">
        <f t="shared" ref="U176:AE185" si="60">$T176</f>
        <v>3</v>
      </c>
      <c r="V176" s="136">
        <f t="shared" si="60"/>
        <v>3</v>
      </c>
      <c r="W176" s="136">
        <f t="shared" si="60"/>
        <v>3</v>
      </c>
      <c r="X176" s="136">
        <f t="shared" si="60"/>
        <v>3</v>
      </c>
      <c r="Y176" s="136">
        <f t="shared" si="60"/>
        <v>3</v>
      </c>
      <c r="Z176" s="136">
        <f t="shared" si="60"/>
        <v>3</v>
      </c>
      <c r="AA176" s="136">
        <f t="shared" si="60"/>
        <v>3</v>
      </c>
      <c r="AB176" s="136">
        <f t="shared" si="60"/>
        <v>3</v>
      </c>
      <c r="AC176" s="136">
        <f t="shared" si="60"/>
        <v>3</v>
      </c>
      <c r="AD176" s="136">
        <f t="shared" si="60"/>
        <v>3</v>
      </c>
      <c r="AE176" s="136">
        <f t="shared" si="60"/>
        <v>3</v>
      </c>
      <c r="AF176" s="139"/>
      <c r="AG176" s="138">
        <v>4</v>
      </c>
      <c r="AH176" s="23"/>
      <c r="AI176" s="23">
        <f>T176*Invoer!E$8</f>
        <v>1.7999999999999998</v>
      </c>
      <c r="AJ176" s="23">
        <f>U176*Invoer!F$8</f>
        <v>1.7999999999999998</v>
      </c>
      <c r="AK176" s="23">
        <f>V176*Invoer!G$8</f>
        <v>1.7999999999999998</v>
      </c>
      <c r="AL176" s="23">
        <f>W176*Invoer!H$8</f>
        <v>1.7999999999999998</v>
      </c>
      <c r="AM176" s="23">
        <f>X176*Invoer!I$8</f>
        <v>1.7999999999999998</v>
      </c>
      <c r="AN176" s="23">
        <f>Y176*Invoer!J$8</f>
        <v>1.7999999999999998</v>
      </c>
      <c r="AO176" s="23">
        <f>Z176*Invoer!K$8</f>
        <v>1.7999999999999998</v>
      </c>
      <c r="AP176" s="23">
        <f>AA176*Invoer!L$8</f>
        <v>1.7999999999999998</v>
      </c>
      <c r="AQ176" s="23">
        <f>AB176*Invoer!M$8</f>
        <v>1.7999999999999998</v>
      </c>
      <c r="AR176" s="23">
        <f>AC176*Invoer!N$8</f>
        <v>1.7999999999999998</v>
      </c>
      <c r="AS176" s="23">
        <f>AD176*Invoer!O$8</f>
        <v>1.7999999999999998</v>
      </c>
      <c r="AT176" s="23">
        <f>AE176*Invoer!P$8</f>
        <v>1.7999999999999998</v>
      </c>
      <c r="AU176" s="22"/>
      <c r="AV176" s="22">
        <f>Invoer!E$6</f>
        <v>1</v>
      </c>
      <c r="AW176" s="22">
        <f>Invoer!F$6</f>
        <v>1</v>
      </c>
      <c r="AX176" s="22">
        <f>Invoer!G$6</f>
        <v>1</v>
      </c>
      <c r="AY176" s="22">
        <f>Invoer!H$6</f>
        <v>1</v>
      </c>
      <c r="AZ176" s="22">
        <f>Invoer!I$6</f>
        <v>1</v>
      </c>
      <c r="BA176" s="22">
        <f>Invoer!J$6</f>
        <v>1</v>
      </c>
      <c r="BB176" s="22">
        <f>Invoer!K$6</f>
        <v>1</v>
      </c>
      <c r="BC176" s="22">
        <f>Invoer!L$6</f>
        <v>1</v>
      </c>
      <c r="BD176" s="22">
        <f>Invoer!M$6</f>
        <v>1</v>
      </c>
      <c r="BE176" s="22">
        <f>Invoer!N$6</f>
        <v>1</v>
      </c>
      <c r="BF176" s="22">
        <f>Invoer!O$6</f>
        <v>1</v>
      </c>
      <c r="BG176" s="22">
        <f>Invoer!P$6</f>
        <v>1</v>
      </c>
      <c r="BH176" s="8"/>
      <c r="BI176" s="8">
        <f>Invoer!B$5</f>
        <v>0.75</v>
      </c>
      <c r="BJ176" s="63">
        <f>G176*$F176*$BI176*Invoer!E$10</f>
        <v>0</v>
      </c>
      <c r="BK176" s="63">
        <f>H176*$F176*$BI176*Invoer!F$10</f>
        <v>0</v>
      </c>
      <c r="BL176" s="63">
        <f>I176*$F176*$BI176*Invoer!G$10</f>
        <v>0</v>
      </c>
      <c r="BM176" s="63">
        <f>J176*$F176*$BI176*Invoer!H$10</f>
        <v>0</v>
      </c>
      <c r="BN176" s="63">
        <f>K176*$F176*$BI176*Invoer!I$10</f>
        <v>0</v>
      </c>
      <c r="BO176" s="63">
        <f>L176*$F176*$BI176*Invoer!J$10</f>
        <v>0</v>
      </c>
      <c r="BP176" s="63">
        <f>M176*$F176*$BI176*Invoer!K$10</f>
        <v>0</v>
      </c>
      <c r="BQ176" s="63">
        <f>N176*$F176*$BI176*Invoer!L$10</f>
        <v>0</v>
      </c>
      <c r="BR176" s="63">
        <f>O176*$F176*$BI176*Invoer!M$10</f>
        <v>0</v>
      </c>
      <c r="BS176" s="63">
        <f>P176*$F176*$BI176*Invoer!N$10</f>
        <v>0</v>
      </c>
      <c r="BT176" s="63">
        <f>Q176*$F176*$BI176*Invoer!O$10</f>
        <v>0</v>
      </c>
      <c r="BU176" s="63">
        <f>R176*$F176*$BI176*Invoer!P$10</f>
        <v>0</v>
      </c>
      <c r="BV176" s="7"/>
      <c r="BW176" s="7">
        <f>((BJ176*AV176)*(T176*Invoer!E$7))+BJ176*(100%-AV176)*AI176</f>
        <v>0</v>
      </c>
      <c r="BX176" s="7">
        <f>((BK176*AW176)*(U176*Invoer!F$7))+BK176*(100%-AW176)*AJ176</f>
        <v>0</v>
      </c>
      <c r="BY176" s="7">
        <f>((BL176*AX176)*(V176*Invoer!G$7))+BL176*(100%-AX176)*AK176</f>
        <v>0</v>
      </c>
      <c r="BZ176" s="7">
        <f>((BM176*AY176)*(W176*Invoer!H$7))+BM176*(100%-AY176)*AL176</f>
        <v>0</v>
      </c>
      <c r="CA176" s="7">
        <f>((BN176*AZ176)*(X176*Invoer!I$7))+BN176*(100%-AZ176)*AM176</f>
        <v>0</v>
      </c>
      <c r="CB176" s="7">
        <f>((BO176*BA176)*(Y176*Invoer!J$7))+BO176*(100%-BA176)*AN176</f>
        <v>0</v>
      </c>
      <c r="CC176" s="7">
        <f>((BP176*BB176)*(Z176*Invoer!K$7))+BP176*(100%-BB176)*AO176</f>
        <v>0</v>
      </c>
      <c r="CD176" s="7">
        <f>((BQ176*BC176)*(AA176*Invoer!L$7))+BQ176*(100%-BC176)*AP176</f>
        <v>0</v>
      </c>
      <c r="CE176" s="7">
        <f>((BR176*BD176)*(AB176*Invoer!M$7))+BR176*(100%-BD176)*AQ176</f>
        <v>0</v>
      </c>
      <c r="CF176" s="7">
        <f>((BS176*BE176)*(AC176*Invoer!N$7))+BS176*(100%-BE176)*AR176</f>
        <v>0</v>
      </c>
      <c r="CG176" s="7">
        <f>((BT176*BF176)*(AD176*Invoer!O$7))+BT176*(100%-BF176)*AS176</f>
        <v>0</v>
      </c>
      <c r="CH176" s="7">
        <f>((BU176*BG176)*(AE176*Invoer!P$7))+BU176*(100%-BG176)*AT176</f>
        <v>0</v>
      </c>
      <c r="CI176" s="7"/>
      <c r="CJ176" s="145">
        <f t="shared" si="58"/>
        <v>0</v>
      </c>
      <c r="CK176" s="145">
        <f t="shared" si="59"/>
        <v>0</v>
      </c>
      <c r="CL176" s="145">
        <f t="shared" si="44"/>
        <v>0</v>
      </c>
      <c r="CM176" s="145">
        <f t="shared" si="45"/>
        <v>0</v>
      </c>
      <c r="CN176" s="145">
        <f t="shared" si="46"/>
        <v>0</v>
      </c>
      <c r="CO176" s="145">
        <f t="shared" si="47"/>
        <v>0</v>
      </c>
      <c r="CP176" s="145">
        <f t="shared" si="48"/>
        <v>0</v>
      </c>
      <c r="CQ176" s="145">
        <f t="shared" si="49"/>
        <v>0</v>
      </c>
      <c r="CR176" s="145">
        <f t="shared" si="50"/>
        <v>0</v>
      </c>
      <c r="CS176" s="145">
        <f t="shared" si="51"/>
        <v>0</v>
      </c>
      <c r="CT176" s="145">
        <f t="shared" si="52"/>
        <v>0</v>
      </c>
      <c r="CU176" s="145">
        <f t="shared" si="53"/>
        <v>0</v>
      </c>
    </row>
    <row r="177" spans="1:99">
      <c r="A177" s="256" t="s">
        <v>389</v>
      </c>
      <c r="B177" s="246"/>
      <c r="C177" s="246" t="s">
        <v>527</v>
      </c>
      <c r="D177" s="244" t="s">
        <v>160</v>
      </c>
      <c r="E177" s="148" t="s">
        <v>643</v>
      </c>
      <c r="F177" s="206">
        <v>0</v>
      </c>
      <c r="G177" s="207">
        <v>0</v>
      </c>
      <c r="H177" s="207">
        <v>2</v>
      </c>
      <c r="I177" s="207">
        <v>5.4054054054054061</v>
      </c>
      <c r="J177" s="207">
        <v>11.049723756906078</v>
      </c>
      <c r="K177" s="207">
        <v>16.090104585679807</v>
      </c>
      <c r="L177" s="207">
        <v>18.641066268990588</v>
      </c>
      <c r="M177" s="207">
        <v>19.571961208372883</v>
      </c>
      <c r="N177" s="207">
        <v>19.869635322648104</v>
      </c>
      <c r="O177" s="207">
        <v>19.960711331885452</v>
      </c>
      <c r="P177" s="207">
        <v>19.988197169453411</v>
      </c>
      <c r="Q177" s="207">
        <v>19.998990329156261</v>
      </c>
      <c r="R177" s="207">
        <v>19.999997546165527</v>
      </c>
      <c r="S177" s="211"/>
      <c r="T177" s="209">
        <v>3</v>
      </c>
      <c r="U177" s="136">
        <f t="shared" si="60"/>
        <v>3</v>
      </c>
      <c r="V177" s="136">
        <f t="shared" si="60"/>
        <v>3</v>
      </c>
      <c r="W177" s="136">
        <f t="shared" si="60"/>
        <v>3</v>
      </c>
      <c r="X177" s="136">
        <f t="shared" si="60"/>
        <v>3</v>
      </c>
      <c r="Y177" s="136">
        <f t="shared" si="60"/>
        <v>3</v>
      </c>
      <c r="Z177" s="136">
        <f t="shared" si="60"/>
        <v>3</v>
      </c>
      <c r="AA177" s="136">
        <f t="shared" si="60"/>
        <v>3</v>
      </c>
      <c r="AB177" s="136">
        <f t="shared" si="60"/>
        <v>3</v>
      </c>
      <c r="AC177" s="136">
        <f t="shared" si="60"/>
        <v>3</v>
      </c>
      <c r="AD177" s="136">
        <f t="shared" si="60"/>
        <v>3</v>
      </c>
      <c r="AE177" s="136">
        <f t="shared" si="60"/>
        <v>3</v>
      </c>
      <c r="AF177" s="139"/>
      <c r="AG177" s="138">
        <v>4</v>
      </c>
      <c r="AH177" s="23"/>
      <c r="AI177" s="23">
        <f>T177*Invoer!E$8</f>
        <v>1.7999999999999998</v>
      </c>
      <c r="AJ177" s="23">
        <f>U177*Invoer!F$8</f>
        <v>1.7999999999999998</v>
      </c>
      <c r="AK177" s="23">
        <f>V177*Invoer!G$8</f>
        <v>1.7999999999999998</v>
      </c>
      <c r="AL177" s="23">
        <f>W177*Invoer!H$8</f>
        <v>1.7999999999999998</v>
      </c>
      <c r="AM177" s="23">
        <f>X177*Invoer!I$8</f>
        <v>1.7999999999999998</v>
      </c>
      <c r="AN177" s="23">
        <f>Y177*Invoer!J$8</f>
        <v>1.7999999999999998</v>
      </c>
      <c r="AO177" s="23">
        <f>Z177*Invoer!K$8</f>
        <v>1.7999999999999998</v>
      </c>
      <c r="AP177" s="23">
        <f>AA177*Invoer!L$8</f>
        <v>1.7999999999999998</v>
      </c>
      <c r="AQ177" s="23">
        <f>AB177*Invoer!M$8</f>
        <v>1.7999999999999998</v>
      </c>
      <c r="AR177" s="23">
        <f>AC177*Invoer!N$8</f>
        <v>1.7999999999999998</v>
      </c>
      <c r="AS177" s="23">
        <f>AD177*Invoer!O$8</f>
        <v>1.7999999999999998</v>
      </c>
      <c r="AT177" s="23">
        <f>AE177*Invoer!P$8</f>
        <v>1.7999999999999998</v>
      </c>
      <c r="AU177" s="22"/>
      <c r="AV177" s="22">
        <f>Invoer!E$6</f>
        <v>1</v>
      </c>
      <c r="AW177" s="22">
        <f>Invoer!F$6</f>
        <v>1</v>
      </c>
      <c r="AX177" s="22">
        <f>Invoer!G$6</f>
        <v>1</v>
      </c>
      <c r="AY177" s="22">
        <f>Invoer!H$6</f>
        <v>1</v>
      </c>
      <c r="AZ177" s="22">
        <f>Invoer!I$6</f>
        <v>1</v>
      </c>
      <c r="BA177" s="22">
        <f>Invoer!J$6</f>
        <v>1</v>
      </c>
      <c r="BB177" s="22">
        <f>Invoer!K$6</f>
        <v>1</v>
      </c>
      <c r="BC177" s="22">
        <f>Invoer!L$6</f>
        <v>1</v>
      </c>
      <c r="BD177" s="22">
        <f>Invoer!M$6</f>
        <v>1</v>
      </c>
      <c r="BE177" s="22">
        <f>Invoer!N$6</f>
        <v>1</v>
      </c>
      <c r="BF177" s="22">
        <f>Invoer!O$6</f>
        <v>1</v>
      </c>
      <c r="BG177" s="22">
        <f>Invoer!P$6</f>
        <v>1</v>
      </c>
      <c r="BH177" s="8"/>
      <c r="BI177" s="8">
        <f>Invoer!B$5</f>
        <v>0.75</v>
      </c>
      <c r="BJ177" s="63">
        <f>G177*$F177*$BI177*Invoer!E$10</f>
        <v>0</v>
      </c>
      <c r="BK177" s="63">
        <f>H177*$F177*$BI177*Invoer!F$10</f>
        <v>0</v>
      </c>
      <c r="BL177" s="63">
        <f>I177*$F177*$BI177*Invoer!G$10</f>
        <v>0</v>
      </c>
      <c r="BM177" s="63">
        <f>J177*$F177*$BI177*Invoer!H$10</f>
        <v>0</v>
      </c>
      <c r="BN177" s="63">
        <f>K177*$F177*$BI177*Invoer!I$10</f>
        <v>0</v>
      </c>
      <c r="BO177" s="63">
        <f>L177*$F177*$BI177*Invoer!J$10</f>
        <v>0</v>
      </c>
      <c r="BP177" s="63">
        <f>M177*$F177*$BI177*Invoer!K$10</f>
        <v>0</v>
      </c>
      <c r="BQ177" s="63">
        <f>N177*$F177*$BI177*Invoer!L$10</f>
        <v>0</v>
      </c>
      <c r="BR177" s="63">
        <f>O177*$F177*$BI177*Invoer!M$10</f>
        <v>0</v>
      </c>
      <c r="BS177" s="63">
        <f>P177*$F177*$BI177*Invoer!N$10</f>
        <v>0</v>
      </c>
      <c r="BT177" s="63">
        <f>Q177*$F177*$BI177*Invoer!O$10</f>
        <v>0</v>
      </c>
      <c r="BU177" s="63">
        <f>R177*$F177*$BI177*Invoer!P$10</f>
        <v>0</v>
      </c>
      <c r="BV177" s="7"/>
      <c r="BW177" s="7">
        <f>((BJ177*AV177)*(T177*Invoer!E$7))+BJ177*(100%-AV177)*AI177</f>
        <v>0</v>
      </c>
      <c r="BX177" s="7">
        <f>((BK177*AW177)*(U177*Invoer!F$7))+BK177*(100%-AW177)*AJ177</f>
        <v>0</v>
      </c>
      <c r="BY177" s="7">
        <f>((BL177*AX177)*(V177*Invoer!G$7))+BL177*(100%-AX177)*AK177</f>
        <v>0</v>
      </c>
      <c r="BZ177" s="7">
        <f>((BM177*AY177)*(W177*Invoer!H$7))+BM177*(100%-AY177)*AL177</f>
        <v>0</v>
      </c>
      <c r="CA177" s="7">
        <f>((BN177*AZ177)*(X177*Invoer!I$7))+BN177*(100%-AZ177)*AM177</f>
        <v>0</v>
      </c>
      <c r="CB177" s="7">
        <f>((BO177*BA177)*(Y177*Invoer!J$7))+BO177*(100%-BA177)*AN177</f>
        <v>0</v>
      </c>
      <c r="CC177" s="7">
        <f>((BP177*BB177)*(Z177*Invoer!K$7))+BP177*(100%-BB177)*AO177</f>
        <v>0</v>
      </c>
      <c r="CD177" s="7">
        <f>((BQ177*BC177)*(AA177*Invoer!L$7))+BQ177*(100%-BC177)*AP177</f>
        <v>0</v>
      </c>
      <c r="CE177" s="7">
        <f>((BR177*BD177)*(AB177*Invoer!M$7))+BR177*(100%-BD177)*AQ177</f>
        <v>0</v>
      </c>
      <c r="CF177" s="7">
        <f>((BS177*BE177)*(AC177*Invoer!N$7))+BS177*(100%-BE177)*AR177</f>
        <v>0</v>
      </c>
      <c r="CG177" s="7">
        <f>((BT177*BF177)*(AD177*Invoer!O$7))+BT177*(100%-BF177)*AS177</f>
        <v>0</v>
      </c>
      <c r="CH177" s="7">
        <f>((BU177*BG177)*(AE177*Invoer!P$7))+BU177*(100%-BG177)*AT177</f>
        <v>0</v>
      </c>
      <c r="CI177" s="7"/>
      <c r="CJ177" s="145">
        <f t="shared" si="58"/>
        <v>0</v>
      </c>
      <c r="CK177" s="145">
        <f t="shared" si="59"/>
        <v>0</v>
      </c>
      <c r="CL177" s="145">
        <f t="shared" si="44"/>
        <v>0</v>
      </c>
      <c r="CM177" s="145">
        <f t="shared" si="45"/>
        <v>0</v>
      </c>
      <c r="CN177" s="145">
        <f t="shared" si="46"/>
        <v>0</v>
      </c>
      <c r="CO177" s="145">
        <f t="shared" si="47"/>
        <v>0</v>
      </c>
      <c r="CP177" s="145">
        <f t="shared" si="48"/>
        <v>0</v>
      </c>
      <c r="CQ177" s="145">
        <f t="shared" si="49"/>
        <v>0</v>
      </c>
      <c r="CR177" s="145">
        <f t="shared" si="50"/>
        <v>0</v>
      </c>
      <c r="CS177" s="145">
        <f t="shared" si="51"/>
        <v>0</v>
      </c>
      <c r="CT177" s="145">
        <f t="shared" si="52"/>
        <v>0</v>
      </c>
      <c r="CU177" s="145">
        <f t="shared" si="53"/>
        <v>0</v>
      </c>
    </row>
    <row r="178" spans="1:99">
      <c r="A178" s="241" t="s">
        <v>299</v>
      </c>
      <c r="B178" s="242"/>
      <c r="C178" s="243" t="s">
        <v>300</v>
      </c>
      <c r="D178" s="244" t="s">
        <v>135</v>
      </c>
      <c r="E178" s="148" t="s">
        <v>643</v>
      </c>
      <c r="F178" s="206">
        <v>0</v>
      </c>
      <c r="G178" s="207">
        <v>0</v>
      </c>
      <c r="H178" s="207">
        <v>0</v>
      </c>
      <c r="I178" s="207">
        <v>0</v>
      </c>
      <c r="J178" s="207">
        <v>0</v>
      </c>
      <c r="K178" s="207">
        <v>0.1</v>
      </c>
      <c r="L178" s="207">
        <v>0.2</v>
      </c>
      <c r="M178" s="207">
        <v>0.25</v>
      </c>
      <c r="N178" s="207">
        <v>0.3</v>
      </c>
      <c r="O178" s="207">
        <v>0.4</v>
      </c>
      <c r="P178" s="207">
        <v>0.5</v>
      </c>
      <c r="Q178" s="207">
        <v>0.8</v>
      </c>
      <c r="R178" s="207">
        <v>1</v>
      </c>
      <c r="S178" s="210"/>
      <c r="T178" s="209">
        <v>18</v>
      </c>
      <c r="U178" s="136">
        <f t="shared" si="60"/>
        <v>18</v>
      </c>
      <c r="V178" s="136">
        <f t="shared" si="60"/>
        <v>18</v>
      </c>
      <c r="W178" s="136">
        <f t="shared" si="60"/>
        <v>18</v>
      </c>
      <c r="X178" s="136">
        <f t="shared" si="60"/>
        <v>18</v>
      </c>
      <c r="Y178" s="136">
        <f t="shared" si="60"/>
        <v>18</v>
      </c>
      <c r="Z178" s="136">
        <f t="shared" si="60"/>
        <v>18</v>
      </c>
      <c r="AA178" s="136">
        <f t="shared" si="60"/>
        <v>18</v>
      </c>
      <c r="AB178" s="136">
        <f t="shared" si="60"/>
        <v>18</v>
      </c>
      <c r="AC178" s="136">
        <f t="shared" si="60"/>
        <v>18</v>
      </c>
      <c r="AD178" s="136">
        <f t="shared" si="60"/>
        <v>18</v>
      </c>
      <c r="AE178" s="136">
        <f t="shared" si="60"/>
        <v>18</v>
      </c>
      <c r="AF178" s="139"/>
      <c r="AG178" s="138">
        <v>4</v>
      </c>
      <c r="AI178" s="23">
        <f>T178*Invoer!E$8</f>
        <v>10.799999999999999</v>
      </c>
      <c r="AJ178" s="23">
        <f>U178*Invoer!F$8</f>
        <v>10.799999999999999</v>
      </c>
      <c r="AK178" s="23">
        <f>V178*Invoer!G$8</f>
        <v>10.799999999999999</v>
      </c>
      <c r="AL178" s="23">
        <f>W178*Invoer!H$8</f>
        <v>10.799999999999999</v>
      </c>
      <c r="AM178" s="23">
        <f>X178*Invoer!I$8</f>
        <v>10.799999999999999</v>
      </c>
      <c r="AN178" s="23">
        <f>Y178*Invoer!J$8</f>
        <v>10.799999999999999</v>
      </c>
      <c r="AO178" s="23">
        <f>Z178*Invoer!K$8</f>
        <v>10.799999999999999</v>
      </c>
      <c r="AP178" s="23">
        <f>AA178*Invoer!L$8</f>
        <v>10.799999999999999</v>
      </c>
      <c r="AQ178" s="23">
        <f>AB178*Invoer!M$8</f>
        <v>10.799999999999999</v>
      </c>
      <c r="AR178" s="23">
        <f>AC178*Invoer!N$8</f>
        <v>10.799999999999999</v>
      </c>
      <c r="AS178" s="23">
        <f>AD178*Invoer!O$8</f>
        <v>10.799999999999999</v>
      </c>
      <c r="AT178" s="23">
        <f>AE178*Invoer!P$8</f>
        <v>10.799999999999999</v>
      </c>
      <c r="AV178" s="22">
        <f>Invoer!E$6</f>
        <v>1</v>
      </c>
      <c r="AW178" s="22">
        <f>Invoer!F$6</f>
        <v>1</v>
      </c>
      <c r="AX178" s="22">
        <f>Invoer!G$6</f>
        <v>1</v>
      </c>
      <c r="AY178" s="22">
        <f>Invoer!H$6</f>
        <v>1</v>
      </c>
      <c r="AZ178" s="22">
        <f>Invoer!I$6</f>
        <v>1</v>
      </c>
      <c r="BA178" s="22">
        <f>Invoer!J$6</f>
        <v>1</v>
      </c>
      <c r="BB178" s="22">
        <f>Invoer!K$6</f>
        <v>1</v>
      </c>
      <c r="BC178" s="22">
        <f>Invoer!L$6</f>
        <v>1</v>
      </c>
      <c r="BD178" s="22">
        <f>Invoer!M$6</f>
        <v>1</v>
      </c>
      <c r="BE178" s="22">
        <f>Invoer!N$6</f>
        <v>1</v>
      </c>
      <c r="BF178" s="22">
        <f>Invoer!O$6</f>
        <v>1</v>
      </c>
      <c r="BG178" s="22">
        <f>Invoer!P$6</f>
        <v>1</v>
      </c>
      <c r="BI178" s="8">
        <f>Invoer!B$5</f>
        <v>0.75</v>
      </c>
      <c r="BJ178" s="63">
        <f>G178*$F178*$BI178*Invoer!E$10</f>
        <v>0</v>
      </c>
      <c r="BK178" s="63">
        <f>H178*$F178*$BI178*Invoer!F$10</f>
        <v>0</v>
      </c>
      <c r="BL178" s="63">
        <f>I178*$F178*$BI178*Invoer!G$10</f>
        <v>0</v>
      </c>
      <c r="BM178" s="63">
        <f>J178*$F178*$BI178*Invoer!H$10</f>
        <v>0</v>
      </c>
      <c r="BN178" s="63">
        <f>K178*$F178*$BI178*Invoer!I$10</f>
        <v>0</v>
      </c>
      <c r="BO178" s="63">
        <f>L178*$F178*$BI178*Invoer!J$10</f>
        <v>0</v>
      </c>
      <c r="BP178" s="63">
        <f>M178*$F178*$BI178*Invoer!K$10</f>
        <v>0</v>
      </c>
      <c r="BQ178" s="63">
        <f>N178*$F178*$BI178*Invoer!L$10</f>
        <v>0</v>
      </c>
      <c r="BR178" s="63">
        <f>O178*$F178*$BI178*Invoer!M$10</f>
        <v>0</v>
      </c>
      <c r="BS178" s="63">
        <f>P178*$F178*$BI178*Invoer!N$10</f>
        <v>0</v>
      </c>
      <c r="BT178" s="63">
        <f>Q178*$F178*$BI178*Invoer!O$10</f>
        <v>0</v>
      </c>
      <c r="BU178" s="63">
        <f>R178*$F178*$BI178*Invoer!P$10</f>
        <v>0</v>
      </c>
      <c r="BW178" s="7">
        <f>((BJ178*AV178)*(T178*Invoer!E$7))+BJ178*(100%-AV178)*AI178</f>
        <v>0</v>
      </c>
      <c r="BX178" s="7">
        <f>((BK178*AW178)*(U178*Invoer!F$7))+BK178*(100%-AW178)*AJ178</f>
        <v>0</v>
      </c>
      <c r="BY178" s="7">
        <f>((BL178*AX178)*(V178*Invoer!G$7))+BL178*(100%-AX178)*AK178</f>
        <v>0</v>
      </c>
      <c r="BZ178" s="7">
        <f>((BM178*AY178)*(W178*Invoer!H$7))+BM178*(100%-AY178)*AL178</f>
        <v>0</v>
      </c>
      <c r="CA178" s="7">
        <f>((BN178*AZ178)*(X178*Invoer!I$7))+BN178*(100%-AZ178)*AM178</f>
        <v>0</v>
      </c>
      <c r="CB178" s="7">
        <f>((BO178*BA178)*(Y178*Invoer!J$7))+BO178*(100%-BA178)*AN178</f>
        <v>0</v>
      </c>
      <c r="CC178" s="7">
        <f>((BP178*BB178)*(Z178*Invoer!K$7))+BP178*(100%-BB178)*AO178</f>
        <v>0</v>
      </c>
      <c r="CD178" s="7">
        <f>((BQ178*BC178)*(AA178*Invoer!L$7))+BQ178*(100%-BC178)*AP178</f>
        <v>0</v>
      </c>
      <c r="CE178" s="7">
        <f>((BR178*BD178)*(AB178*Invoer!M$7))+BR178*(100%-BD178)*AQ178</f>
        <v>0</v>
      </c>
      <c r="CF178" s="7">
        <f>((BS178*BE178)*(AC178*Invoer!N$7))+BS178*(100%-BE178)*AR178</f>
        <v>0</v>
      </c>
      <c r="CG178" s="7">
        <f>((BT178*BF178)*(AD178*Invoer!O$7))+BT178*(100%-BF178)*AS178</f>
        <v>0</v>
      </c>
      <c r="CH178" s="7">
        <f>((BU178*BG178)*(AE178*Invoer!P$7))+BU178*(100%-BG178)*AT178</f>
        <v>0</v>
      </c>
      <c r="CI178" s="7"/>
      <c r="CJ178" s="145">
        <f t="shared" si="58"/>
        <v>0</v>
      </c>
      <c r="CK178" s="145">
        <f t="shared" si="59"/>
        <v>0</v>
      </c>
      <c r="CL178" s="145">
        <f t="shared" si="44"/>
        <v>0</v>
      </c>
      <c r="CM178" s="145">
        <f t="shared" si="45"/>
        <v>0</v>
      </c>
      <c r="CN178" s="145">
        <f t="shared" si="46"/>
        <v>0</v>
      </c>
      <c r="CO178" s="145">
        <f t="shared" si="47"/>
        <v>0</v>
      </c>
      <c r="CP178" s="145">
        <f t="shared" si="48"/>
        <v>0</v>
      </c>
      <c r="CQ178" s="145">
        <f t="shared" si="49"/>
        <v>0</v>
      </c>
      <c r="CR178" s="145">
        <f t="shared" si="50"/>
        <v>0</v>
      </c>
      <c r="CS178" s="145">
        <f t="shared" si="51"/>
        <v>0</v>
      </c>
      <c r="CT178" s="145">
        <f t="shared" si="52"/>
        <v>0</v>
      </c>
      <c r="CU178" s="145">
        <f t="shared" si="53"/>
        <v>0</v>
      </c>
    </row>
    <row r="179" spans="1:99">
      <c r="A179" s="258" t="s">
        <v>441</v>
      </c>
      <c r="B179" s="251"/>
      <c r="C179" s="251" t="s">
        <v>528</v>
      </c>
      <c r="D179" s="252" t="s">
        <v>103</v>
      </c>
      <c r="E179" s="148" t="s">
        <v>616</v>
      </c>
      <c r="F179" s="206">
        <v>0</v>
      </c>
      <c r="G179" s="207">
        <v>0.05</v>
      </c>
      <c r="H179" s="207">
        <v>0.05</v>
      </c>
      <c r="I179" s="207">
        <v>0.05</v>
      </c>
      <c r="J179" s="207">
        <v>0.05</v>
      </c>
      <c r="K179" s="207">
        <v>0.05</v>
      </c>
      <c r="L179" s="207">
        <v>0.05</v>
      </c>
      <c r="M179" s="207">
        <v>0.05</v>
      </c>
      <c r="N179" s="207">
        <v>0.05</v>
      </c>
      <c r="O179" s="207">
        <v>0.05</v>
      </c>
      <c r="P179" s="207">
        <v>0.05</v>
      </c>
      <c r="Q179" s="207">
        <v>0.05</v>
      </c>
      <c r="R179" s="207">
        <v>0.05</v>
      </c>
      <c r="S179" s="210"/>
      <c r="T179" s="212">
        <v>60</v>
      </c>
      <c r="U179" s="136">
        <f t="shared" si="60"/>
        <v>60</v>
      </c>
      <c r="V179" s="136">
        <f t="shared" si="60"/>
        <v>60</v>
      </c>
      <c r="W179" s="136">
        <f t="shared" si="60"/>
        <v>60</v>
      </c>
      <c r="X179" s="136">
        <f t="shared" si="60"/>
        <v>60</v>
      </c>
      <c r="Y179" s="136">
        <f t="shared" si="60"/>
        <v>60</v>
      </c>
      <c r="Z179" s="136">
        <f t="shared" si="60"/>
        <v>60</v>
      </c>
      <c r="AA179" s="136">
        <f t="shared" si="60"/>
        <v>60</v>
      </c>
      <c r="AB179" s="136">
        <f t="shared" si="60"/>
        <v>60</v>
      </c>
      <c r="AC179" s="136">
        <f t="shared" si="60"/>
        <v>60</v>
      </c>
      <c r="AD179" s="136">
        <f t="shared" si="60"/>
        <v>60</v>
      </c>
      <c r="AE179" s="136">
        <f t="shared" si="60"/>
        <v>60</v>
      </c>
      <c r="AF179" s="139"/>
      <c r="AG179" s="138">
        <v>4</v>
      </c>
      <c r="AI179" s="23">
        <f>T179*Invoer!E$8</f>
        <v>36</v>
      </c>
      <c r="AJ179" s="23">
        <f>U179*Invoer!F$8</f>
        <v>36</v>
      </c>
      <c r="AK179" s="23">
        <f>V179*Invoer!G$8</f>
        <v>36</v>
      </c>
      <c r="AL179" s="23">
        <f>W179*Invoer!H$8</f>
        <v>36</v>
      </c>
      <c r="AM179" s="23">
        <f>X179*Invoer!I$8</f>
        <v>36</v>
      </c>
      <c r="AN179" s="23">
        <f>Y179*Invoer!J$8</f>
        <v>36</v>
      </c>
      <c r="AO179" s="23">
        <f>Z179*Invoer!K$8</f>
        <v>36</v>
      </c>
      <c r="AP179" s="23">
        <f>AA179*Invoer!L$8</f>
        <v>36</v>
      </c>
      <c r="AQ179" s="23">
        <f>AB179*Invoer!M$8</f>
        <v>36</v>
      </c>
      <c r="AR179" s="23">
        <f>AC179*Invoer!N$8</f>
        <v>36</v>
      </c>
      <c r="AS179" s="23">
        <f>AD179*Invoer!O$8</f>
        <v>36</v>
      </c>
      <c r="AT179" s="23">
        <f>AE179*Invoer!P$8</f>
        <v>36</v>
      </c>
      <c r="AU179" s="22"/>
      <c r="AV179" s="22">
        <f>Invoer!E$6</f>
        <v>1</v>
      </c>
      <c r="AW179" s="22">
        <f>Invoer!F$6</f>
        <v>1</v>
      </c>
      <c r="AX179" s="22">
        <f>Invoer!G$6</f>
        <v>1</v>
      </c>
      <c r="AY179" s="22">
        <f>Invoer!H$6</f>
        <v>1</v>
      </c>
      <c r="AZ179" s="22">
        <f>Invoer!I$6</f>
        <v>1</v>
      </c>
      <c r="BA179" s="22">
        <f>Invoer!J$6</f>
        <v>1</v>
      </c>
      <c r="BB179" s="22">
        <f>Invoer!K$6</f>
        <v>1</v>
      </c>
      <c r="BC179" s="22">
        <f>Invoer!L$6</f>
        <v>1</v>
      </c>
      <c r="BD179" s="22">
        <f>Invoer!M$6</f>
        <v>1</v>
      </c>
      <c r="BE179" s="22">
        <f>Invoer!N$6</f>
        <v>1</v>
      </c>
      <c r="BF179" s="22">
        <f>Invoer!O$6</f>
        <v>1</v>
      </c>
      <c r="BG179" s="22">
        <f>Invoer!P$6</f>
        <v>1</v>
      </c>
      <c r="BI179" s="8">
        <f>Invoer!B$5</f>
        <v>0.75</v>
      </c>
      <c r="BJ179" s="63">
        <f>G179*$F179*$BI179*Invoer!E$10</f>
        <v>0</v>
      </c>
      <c r="BK179" s="63">
        <f>H179*$F179*$BI179*Invoer!F$10</f>
        <v>0</v>
      </c>
      <c r="BL179" s="63">
        <f>I179*$F179*$BI179*Invoer!G$10</f>
        <v>0</v>
      </c>
      <c r="BM179" s="63">
        <f>J179*$F179*$BI179*Invoer!H$10</f>
        <v>0</v>
      </c>
      <c r="BN179" s="63">
        <f>K179*$F179*$BI179*Invoer!I$10</f>
        <v>0</v>
      </c>
      <c r="BO179" s="63">
        <f>L179*$F179*$BI179*Invoer!J$10</f>
        <v>0</v>
      </c>
      <c r="BP179" s="63">
        <f>M179*$F179*$BI179*Invoer!K$10</f>
        <v>0</v>
      </c>
      <c r="BQ179" s="63">
        <f>N179*$F179*$BI179*Invoer!L$10</f>
        <v>0</v>
      </c>
      <c r="BR179" s="63">
        <f>O179*$F179*$BI179*Invoer!M$10</f>
        <v>0</v>
      </c>
      <c r="BS179" s="63">
        <f>P179*$F179*$BI179*Invoer!N$10</f>
        <v>0</v>
      </c>
      <c r="BT179" s="63">
        <f>Q179*$F179*$BI179*Invoer!O$10</f>
        <v>0</v>
      </c>
      <c r="BU179" s="63">
        <f>R179*$F179*$BI179*Invoer!P$10</f>
        <v>0</v>
      </c>
      <c r="BW179" s="7">
        <f>((BJ179*AV179)*(T179*Invoer!E$7))+BJ179*(100%-AV179)*AI179</f>
        <v>0</v>
      </c>
      <c r="BX179" s="7">
        <f>((BK179*AW179)*(U179*Invoer!F$7))+BK179*(100%-AW179)*AJ179</f>
        <v>0</v>
      </c>
      <c r="BY179" s="7">
        <f>((BL179*AX179)*(V179*Invoer!G$7))+BL179*(100%-AX179)*AK179</f>
        <v>0</v>
      </c>
      <c r="BZ179" s="7">
        <f>((BM179*AY179)*(W179*Invoer!H$7))+BM179*(100%-AY179)*AL179</f>
        <v>0</v>
      </c>
      <c r="CA179" s="7">
        <f>((BN179*AZ179)*(X179*Invoer!I$7))+BN179*(100%-AZ179)*AM179</f>
        <v>0</v>
      </c>
      <c r="CB179" s="7">
        <f>((BO179*BA179)*(Y179*Invoer!J$7))+BO179*(100%-BA179)*AN179</f>
        <v>0</v>
      </c>
      <c r="CC179" s="7">
        <f>((BP179*BB179)*(Z179*Invoer!K$7))+BP179*(100%-BB179)*AO179</f>
        <v>0</v>
      </c>
      <c r="CD179" s="7">
        <f>((BQ179*BC179)*(AA179*Invoer!L$7))+BQ179*(100%-BC179)*AP179</f>
        <v>0</v>
      </c>
      <c r="CE179" s="7">
        <f>((BR179*BD179)*(AB179*Invoer!M$7))+BR179*(100%-BD179)*AQ179</f>
        <v>0</v>
      </c>
      <c r="CF179" s="7">
        <f>((BS179*BE179)*(AC179*Invoer!N$7))+BS179*(100%-BE179)*AR179</f>
        <v>0</v>
      </c>
      <c r="CG179" s="7">
        <f>((BT179*BF179)*(AD179*Invoer!O$7))+BT179*(100%-BF179)*AS179</f>
        <v>0</v>
      </c>
      <c r="CH179" s="7">
        <f>((BU179*BG179)*(AE179*Invoer!P$7))+BU179*(100%-BG179)*AT179</f>
        <v>0</v>
      </c>
      <c r="CJ179" s="145">
        <f t="shared" si="58"/>
        <v>0</v>
      </c>
      <c r="CK179" s="145">
        <f t="shared" si="59"/>
        <v>0</v>
      </c>
      <c r="CL179" s="145">
        <f t="shared" si="44"/>
        <v>0</v>
      </c>
      <c r="CM179" s="145">
        <f t="shared" si="45"/>
        <v>0</v>
      </c>
      <c r="CN179" s="145">
        <f t="shared" si="46"/>
        <v>0</v>
      </c>
      <c r="CO179" s="145">
        <f t="shared" si="47"/>
        <v>0</v>
      </c>
      <c r="CP179" s="145">
        <f t="shared" si="48"/>
        <v>0</v>
      </c>
      <c r="CQ179" s="145">
        <f t="shared" si="49"/>
        <v>0</v>
      </c>
      <c r="CR179" s="145">
        <f t="shared" si="50"/>
        <v>0</v>
      </c>
      <c r="CS179" s="145">
        <f t="shared" si="51"/>
        <v>0</v>
      </c>
      <c r="CT179" s="145">
        <f t="shared" si="52"/>
        <v>0</v>
      </c>
      <c r="CU179" s="145">
        <f t="shared" si="53"/>
        <v>0</v>
      </c>
    </row>
    <row r="180" spans="1:99">
      <c r="A180" s="258" t="s">
        <v>432</v>
      </c>
      <c r="B180" s="251"/>
      <c r="C180" s="251" t="s">
        <v>529</v>
      </c>
      <c r="D180" s="252" t="s">
        <v>103</v>
      </c>
      <c r="E180" s="148" t="s">
        <v>616</v>
      </c>
      <c r="F180" s="206">
        <v>0</v>
      </c>
      <c r="G180" s="207">
        <v>0.05</v>
      </c>
      <c r="H180" s="207">
        <v>0.05</v>
      </c>
      <c r="I180" s="207">
        <v>0.05</v>
      </c>
      <c r="J180" s="207">
        <v>0.05</v>
      </c>
      <c r="K180" s="207">
        <v>0.05</v>
      </c>
      <c r="L180" s="207">
        <v>0.05</v>
      </c>
      <c r="M180" s="207">
        <v>0.05</v>
      </c>
      <c r="N180" s="207">
        <v>0.05</v>
      </c>
      <c r="O180" s="207">
        <v>0.05</v>
      </c>
      <c r="P180" s="207">
        <v>0.05</v>
      </c>
      <c r="Q180" s="207">
        <v>0.05</v>
      </c>
      <c r="R180" s="207">
        <v>0.05</v>
      </c>
      <c r="S180" s="210"/>
      <c r="T180" s="212">
        <v>60</v>
      </c>
      <c r="U180" s="136">
        <f t="shared" si="60"/>
        <v>60</v>
      </c>
      <c r="V180" s="136">
        <f t="shared" si="60"/>
        <v>60</v>
      </c>
      <c r="W180" s="136">
        <f t="shared" si="60"/>
        <v>60</v>
      </c>
      <c r="X180" s="136">
        <f t="shared" si="60"/>
        <v>60</v>
      </c>
      <c r="Y180" s="136">
        <f t="shared" si="60"/>
        <v>60</v>
      </c>
      <c r="Z180" s="136">
        <f t="shared" si="60"/>
        <v>60</v>
      </c>
      <c r="AA180" s="136">
        <f t="shared" si="60"/>
        <v>60</v>
      </c>
      <c r="AB180" s="136">
        <f t="shared" si="60"/>
        <v>60</v>
      </c>
      <c r="AC180" s="136">
        <f t="shared" si="60"/>
        <v>60</v>
      </c>
      <c r="AD180" s="136">
        <f t="shared" si="60"/>
        <v>60</v>
      </c>
      <c r="AE180" s="136">
        <f t="shared" si="60"/>
        <v>60</v>
      </c>
      <c r="AF180" s="139"/>
      <c r="AG180" s="138">
        <v>4</v>
      </c>
      <c r="AI180" s="23">
        <f>T180*Invoer!E$8</f>
        <v>36</v>
      </c>
      <c r="AJ180" s="23">
        <f>U180*Invoer!F$8</f>
        <v>36</v>
      </c>
      <c r="AK180" s="23">
        <f>V180*Invoer!G$8</f>
        <v>36</v>
      </c>
      <c r="AL180" s="23">
        <f>W180*Invoer!H$8</f>
        <v>36</v>
      </c>
      <c r="AM180" s="23">
        <f>X180*Invoer!I$8</f>
        <v>36</v>
      </c>
      <c r="AN180" s="23">
        <f>Y180*Invoer!J$8</f>
        <v>36</v>
      </c>
      <c r="AO180" s="23">
        <f>Z180*Invoer!K$8</f>
        <v>36</v>
      </c>
      <c r="AP180" s="23">
        <f>AA180*Invoer!L$8</f>
        <v>36</v>
      </c>
      <c r="AQ180" s="23">
        <f>AB180*Invoer!M$8</f>
        <v>36</v>
      </c>
      <c r="AR180" s="23">
        <f>AC180*Invoer!N$8</f>
        <v>36</v>
      </c>
      <c r="AS180" s="23">
        <f>AD180*Invoer!O$8</f>
        <v>36</v>
      </c>
      <c r="AT180" s="23">
        <f>AE180*Invoer!P$8</f>
        <v>36</v>
      </c>
      <c r="AU180" s="22"/>
      <c r="AV180" s="22">
        <f>Invoer!E$6</f>
        <v>1</v>
      </c>
      <c r="AW180" s="22">
        <f>Invoer!F$6</f>
        <v>1</v>
      </c>
      <c r="AX180" s="22">
        <f>Invoer!G$6</f>
        <v>1</v>
      </c>
      <c r="AY180" s="22">
        <f>Invoer!H$6</f>
        <v>1</v>
      </c>
      <c r="AZ180" s="22">
        <f>Invoer!I$6</f>
        <v>1</v>
      </c>
      <c r="BA180" s="22">
        <f>Invoer!J$6</f>
        <v>1</v>
      </c>
      <c r="BB180" s="22">
        <f>Invoer!K$6</f>
        <v>1</v>
      </c>
      <c r="BC180" s="22">
        <f>Invoer!L$6</f>
        <v>1</v>
      </c>
      <c r="BD180" s="22">
        <f>Invoer!M$6</f>
        <v>1</v>
      </c>
      <c r="BE180" s="22">
        <f>Invoer!N$6</f>
        <v>1</v>
      </c>
      <c r="BF180" s="22">
        <f>Invoer!O$6</f>
        <v>1</v>
      </c>
      <c r="BG180" s="22">
        <f>Invoer!P$6</f>
        <v>1</v>
      </c>
      <c r="BI180" s="8">
        <f>Invoer!B$5</f>
        <v>0.75</v>
      </c>
      <c r="BJ180" s="63">
        <f>G180*$F180*$BI180*Invoer!E$10</f>
        <v>0</v>
      </c>
      <c r="BK180" s="63">
        <f>H180*$F180*$BI180*Invoer!F$10</f>
        <v>0</v>
      </c>
      <c r="BL180" s="63">
        <f>I180*$F180*$BI180*Invoer!G$10</f>
        <v>0</v>
      </c>
      <c r="BM180" s="63">
        <f>J180*$F180*$BI180*Invoer!H$10</f>
        <v>0</v>
      </c>
      <c r="BN180" s="63">
        <f>K180*$F180*$BI180*Invoer!I$10</f>
        <v>0</v>
      </c>
      <c r="BO180" s="63">
        <f>L180*$F180*$BI180*Invoer!J$10</f>
        <v>0</v>
      </c>
      <c r="BP180" s="63">
        <f>M180*$F180*$BI180*Invoer!K$10</f>
        <v>0</v>
      </c>
      <c r="BQ180" s="63">
        <f>N180*$F180*$BI180*Invoer!L$10</f>
        <v>0</v>
      </c>
      <c r="BR180" s="63">
        <f>O180*$F180*$BI180*Invoer!M$10</f>
        <v>0</v>
      </c>
      <c r="BS180" s="63">
        <f>P180*$F180*$BI180*Invoer!N$10</f>
        <v>0</v>
      </c>
      <c r="BT180" s="63">
        <f>Q180*$F180*$BI180*Invoer!O$10</f>
        <v>0</v>
      </c>
      <c r="BU180" s="63">
        <f>R180*$F180*$BI180*Invoer!P$10</f>
        <v>0</v>
      </c>
      <c r="BW180" s="7">
        <f>((BJ180*AV180)*(T180*Invoer!E$7))+BJ180*(100%-AV180)*AI180</f>
        <v>0</v>
      </c>
      <c r="BX180" s="7">
        <f>((BK180*AW180)*(U180*Invoer!F$7))+BK180*(100%-AW180)*AJ180</f>
        <v>0</v>
      </c>
      <c r="BY180" s="7">
        <f>((BL180*AX180)*(V180*Invoer!G$7))+BL180*(100%-AX180)*AK180</f>
        <v>0</v>
      </c>
      <c r="BZ180" s="7">
        <f>((BM180*AY180)*(W180*Invoer!H$7))+BM180*(100%-AY180)*AL180</f>
        <v>0</v>
      </c>
      <c r="CA180" s="7">
        <f>((BN180*AZ180)*(X180*Invoer!I$7))+BN180*(100%-AZ180)*AM180</f>
        <v>0</v>
      </c>
      <c r="CB180" s="7">
        <f>((BO180*BA180)*(Y180*Invoer!J$7))+BO180*(100%-BA180)*AN180</f>
        <v>0</v>
      </c>
      <c r="CC180" s="7">
        <f>((BP180*BB180)*(Z180*Invoer!K$7))+BP180*(100%-BB180)*AO180</f>
        <v>0</v>
      </c>
      <c r="CD180" s="7">
        <f>((BQ180*BC180)*(AA180*Invoer!L$7))+BQ180*(100%-BC180)*AP180</f>
        <v>0</v>
      </c>
      <c r="CE180" s="7">
        <f>((BR180*BD180)*(AB180*Invoer!M$7))+BR180*(100%-BD180)*AQ180</f>
        <v>0</v>
      </c>
      <c r="CF180" s="7">
        <f>((BS180*BE180)*(AC180*Invoer!N$7))+BS180*(100%-BE180)*AR180</f>
        <v>0</v>
      </c>
      <c r="CG180" s="7">
        <f>((BT180*BF180)*(AD180*Invoer!O$7))+BT180*(100%-BF180)*AS180</f>
        <v>0</v>
      </c>
      <c r="CH180" s="7">
        <f>((BU180*BG180)*(AE180*Invoer!P$7))+BU180*(100%-BG180)*AT180</f>
        <v>0</v>
      </c>
      <c r="CJ180" s="145">
        <f t="shared" si="58"/>
        <v>0</v>
      </c>
      <c r="CK180" s="145">
        <f t="shared" si="59"/>
        <v>0</v>
      </c>
      <c r="CL180" s="145">
        <f t="shared" si="44"/>
        <v>0</v>
      </c>
      <c r="CM180" s="145">
        <f t="shared" si="45"/>
        <v>0</v>
      </c>
      <c r="CN180" s="145">
        <f t="shared" si="46"/>
        <v>0</v>
      </c>
      <c r="CO180" s="145">
        <f t="shared" si="47"/>
        <v>0</v>
      </c>
      <c r="CP180" s="145">
        <f t="shared" si="48"/>
        <v>0</v>
      </c>
      <c r="CQ180" s="145">
        <f t="shared" si="49"/>
        <v>0</v>
      </c>
      <c r="CR180" s="145">
        <f t="shared" si="50"/>
        <v>0</v>
      </c>
      <c r="CS180" s="145">
        <f t="shared" si="51"/>
        <v>0</v>
      </c>
      <c r="CT180" s="145">
        <f t="shared" si="52"/>
        <v>0</v>
      </c>
      <c r="CU180" s="145">
        <f t="shared" si="53"/>
        <v>0</v>
      </c>
    </row>
    <row r="181" spans="1:99">
      <c r="A181" s="258" t="s">
        <v>440</v>
      </c>
      <c r="B181" s="251"/>
      <c r="C181" s="251" t="s">
        <v>530</v>
      </c>
      <c r="D181" s="252" t="s">
        <v>615</v>
      </c>
      <c r="E181" s="148" t="s">
        <v>616</v>
      </c>
      <c r="F181" s="206">
        <v>0</v>
      </c>
      <c r="G181" s="207">
        <v>0.05</v>
      </c>
      <c r="H181" s="207">
        <v>0.05</v>
      </c>
      <c r="I181" s="207">
        <v>0.05</v>
      </c>
      <c r="J181" s="207">
        <v>0.05</v>
      </c>
      <c r="K181" s="207">
        <v>0.05</v>
      </c>
      <c r="L181" s="207">
        <v>0.05</v>
      </c>
      <c r="M181" s="207">
        <v>0.05</v>
      </c>
      <c r="N181" s="207">
        <v>0.05</v>
      </c>
      <c r="O181" s="207">
        <v>0.05</v>
      </c>
      <c r="P181" s="207">
        <v>0.05</v>
      </c>
      <c r="Q181" s="207">
        <v>0.05</v>
      </c>
      <c r="R181" s="207">
        <v>0.05</v>
      </c>
      <c r="S181" s="210"/>
      <c r="T181" s="212">
        <v>60</v>
      </c>
      <c r="U181" s="136">
        <f t="shared" si="60"/>
        <v>60</v>
      </c>
      <c r="V181" s="136">
        <f t="shared" si="60"/>
        <v>60</v>
      </c>
      <c r="W181" s="136">
        <f t="shared" si="60"/>
        <v>60</v>
      </c>
      <c r="X181" s="136">
        <f t="shared" si="60"/>
        <v>60</v>
      </c>
      <c r="Y181" s="136">
        <f t="shared" si="60"/>
        <v>60</v>
      </c>
      <c r="Z181" s="136">
        <f t="shared" si="60"/>
        <v>60</v>
      </c>
      <c r="AA181" s="136">
        <f t="shared" si="60"/>
        <v>60</v>
      </c>
      <c r="AB181" s="136">
        <f t="shared" si="60"/>
        <v>60</v>
      </c>
      <c r="AC181" s="136">
        <f t="shared" si="60"/>
        <v>60</v>
      </c>
      <c r="AD181" s="136">
        <f t="shared" si="60"/>
        <v>60</v>
      </c>
      <c r="AE181" s="136">
        <f t="shared" si="60"/>
        <v>60</v>
      </c>
      <c r="AF181" s="139"/>
      <c r="AG181" s="138">
        <v>4</v>
      </c>
      <c r="AI181" s="23">
        <f>T181*Invoer!E$8</f>
        <v>36</v>
      </c>
      <c r="AJ181" s="23">
        <f>U181*Invoer!F$8</f>
        <v>36</v>
      </c>
      <c r="AK181" s="23">
        <f>V181*Invoer!G$8</f>
        <v>36</v>
      </c>
      <c r="AL181" s="23">
        <f>W181*Invoer!H$8</f>
        <v>36</v>
      </c>
      <c r="AM181" s="23">
        <f>X181*Invoer!I$8</f>
        <v>36</v>
      </c>
      <c r="AN181" s="23">
        <f>Y181*Invoer!J$8</f>
        <v>36</v>
      </c>
      <c r="AO181" s="23">
        <f>Z181*Invoer!K$8</f>
        <v>36</v>
      </c>
      <c r="AP181" s="23">
        <f>AA181*Invoer!L$8</f>
        <v>36</v>
      </c>
      <c r="AQ181" s="23">
        <f>AB181*Invoer!M$8</f>
        <v>36</v>
      </c>
      <c r="AR181" s="23">
        <f>AC181*Invoer!N$8</f>
        <v>36</v>
      </c>
      <c r="AS181" s="23">
        <f>AD181*Invoer!O$8</f>
        <v>36</v>
      </c>
      <c r="AT181" s="23">
        <f>AE181*Invoer!P$8</f>
        <v>36</v>
      </c>
      <c r="AU181" s="22"/>
      <c r="AV181" s="22">
        <f>Invoer!E$6</f>
        <v>1</v>
      </c>
      <c r="AW181" s="22">
        <f>Invoer!F$6</f>
        <v>1</v>
      </c>
      <c r="AX181" s="22">
        <f>Invoer!G$6</f>
        <v>1</v>
      </c>
      <c r="AY181" s="22">
        <f>Invoer!H$6</f>
        <v>1</v>
      </c>
      <c r="AZ181" s="22">
        <f>Invoer!I$6</f>
        <v>1</v>
      </c>
      <c r="BA181" s="22">
        <f>Invoer!J$6</f>
        <v>1</v>
      </c>
      <c r="BB181" s="22">
        <f>Invoer!K$6</f>
        <v>1</v>
      </c>
      <c r="BC181" s="22">
        <f>Invoer!L$6</f>
        <v>1</v>
      </c>
      <c r="BD181" s="22">
        <f>Invoer!M$6</f>
        <v>1</v>
      </c>
      <c r="BE181" s="22">
        <f>Invoer!N$6</f>
        <v>1</v>
      </c>
      <c r="BF181" s="22">
        <f>Invoer!O$6</f>
        <v>1</v>
      </c>
      <c r="BG181" s="22">
        <f>Invoer!P$6</f>
        <v>1</v>
      </c>
      <c r="BI181" s="8">
        <f>Invoer!B$5</f>
        <v>0.75</v>
      </c>
      <c r="BJ181" s="63">
        <f>G181*$F181*$BI181*Invoer!E$10</f>
        <v>0</v>
      </c>
      <c r="BK181" s="63">
        <f>H181*$F181*$BI181*Invoer!F$10</f>
        <v>0</v>
      </c>
      <c r="BL181" s="63">
        <f>I181*$F181*$BI181*Invoer!G$10</f>
        <v>0</v>
      </c>
      <c r="BM181" s="63">
        <f>J181*$F181*$BI181*Invoer!H$10</f>
        <v>0</v>
      </c>
      <c r="BN181" s="63">
        <f>K181*$F181*$BI181*Invoer!I$10</f>
        <v>0</v>
      </c>
      <c r="BO181" s="63">
        <f>L181*$F181*$BI181*Invoer!J$10</f>
        <v>0</v>
      </c>
      <c r="BP181" s="63">
        <f>M181*$F181*$BI181*Invoer!K$10</f>
        <v>0</v>
      </c>
      <c r="BQ181" s="63">
        <f>N181*$F181*$BI181*Invoer!L$10</f>
        <v>0</v>
      </c>
      <c r="BR181" s="63">
        <f>O181*$F181*$BI181*Invoer!M$10</f>
        <v>0</v>
      </c>
      <c r="BS181" s="63">
        <f>P181*$F181*$BI181*Invoer!N$10</f>
        <v>0</v>
      </c>
      <c r="BT181" s="63">
        <f>Q181*$F181*$BI181*Invoer!O$10</f>
        <v>0</v>
      </c>
      <c r="BU181" s="63">
        <f>R181*$F181*$BI181*Invoer!P$10</f>
        <v>0</v>
      </c>
      <c r="BW181" s="7">
        <f>((BJ181*AV181)*(T181*Invoer!E$7))+BJ181*(100%-AV181)*AI181</f>
        <v>0</v>
      </c>
      <c r="BX181" s="7">
        <f>((BK181*AW181)*(U181*Invoer!F$7))+BK181*(100%-AW181)*AJ181</f>
        <v>0</v>
      </c>
      <c r="BY181" s="7">
        <f>((BL181*AX181)*(V181*Invoer!G$7))+BL181*(100%-AX181)*AK181</f>
        <v>0</v>
      </c>
      <c r="BZ181" s="7">
        <f>((BM181*AY181)*(W181*Invoer!H$7))+BM181*(100%-AY181)*AL181</f>
        <v>0</v>
      </c>
      <c r="CA181" s="7">
        <f>((BN181*AZ181)*(X181*Invoer!I$7))+BN181*(100%-AZ181)*AM181</f>
        <v>0</v>
      </c>
      <c r="CB181" s="7">
        <f>((BO181*BA181)*(Y181*Invoer!J$7))+BO181*(100%-BA181)*AN181</f>
        <v>0</v>
      </c>
      <c r="CC181" s="7">
        <f>((BP181*BB181)*(Z181*Invoer!K$7))+BP181*(100%-BB181)*AO181</f>
        <v>0</v>
      </c>
      <c r="CD181" s="7">
        <f>((BQ181*BC181)*(AA181*Invoer!L$7))+BQ181*(100%-BC181)*AP181</f>
        <v>0</v>
      </c>
      <c r="CE181" s="7">
        <f>((BR181*BD181)*(AB181*Invoer!M$7))+BR181*(100%-BD181)*AQ181</f>
        <v>0</v>
      </c>
      <c r="CF181" s="7">
        <f>((BS181*BE181)*(AC181*Invoer!N$7))+BS181*(100%-BE181)*AR181</f>
        <v>0</v>
      </c>
      <c r="CG181" s="7">
        <f>((BT181*BF181)*(AD181*Invoer!O$7))+BT181*(100%-BF181)*AS181</f>
        <v>0</v>
      </c>
      <c r="CH181" s="7">
        <f>((BU181*BG181)*(AE181*Invoer!P$7))+BU181*(100%-BG181)*AT181</f>
        <v>0</v>
      </c>
      <c r="CJ181" s="145">
        <f t="shared" si="58"/>
        <v>0</v>
      </c>
      <c r="CK181" s="145">
        <f t="shared" si="59"/>
        <v>0</v>
      </c>
      <c r="CL181" s="145">
        <f t="shared" si="44"/>
        <v>0</v>
      </c>
      <c r="CM181" s="145">
        <f t="shared" si="45"/>
        <v>0</v>
      </c>
      <c r="CN181" s="145">
        <f t="shared" si="46"/>
        <v>0</v>
      </c>
      <c r="CO181" s="145">
        <f t="shared" si="47"/>
        <v>0</v>
      </c>
      <c r="CP181" s="145">
        <f t="shared" si="48"/>
        <v>0</v>
      </c>
      <c r="CQ181" s="145">
        <f t="shared" si="49"/>
        <v>0</v>
      </c>
      <c r="CR181" s="145">
        <f t="shared" si="50"/>
        <v>0</v>
      </c>
      <c r="CS181" s="145">
        <f t="shared" si="51"/>
        <v>0</v>
      </c>
      <c r="CT181" s="145">
        <f t="shared" si="52"/>
        <v>0</v>
      </c>
      <c r="CU181" s="145">
        <f t="shared" si="53"/>
        <v>0</v>
      </c>
    </row>
    <row r="182" spans="1:99">
      <c r="A182" s="257" t="s">
        <v>458</v>
      </c>
      <c r="B182" s="251"/>
      <c r="C182" s="251" t="s">
        <v>531</v>
      </c>
      <c r="D182" s="252" t="s">
        <v>103</v>
      </c>
      <c r="E182" s="148" t="s">
        <v>616</v>
      </c>
      <c r="F182" s="206">
        <v>0</v>
      </c>
      <c r="G182" s="207">
        <v>0.05</v>
      </c>
      <c r="H182" s="207">
        <v>0.05</v>
      </c>
      <c r="I182" s="207">
        <v>0.05</v>
      </c>
      <c r="J182" s="207">
        <v>0.05</v>
      </c>
      <c r="K182" s="207">
        <v>0.05</v>
      </c>
      <c r="L182" s="207">
        <v>0.05</v>
      </c>
      <c r="M182" s="207">
        <v>0.05</v>
      </c>
      <c r="N182" s="207">
        <v>0.05</v>
      </c>
      <c r="O182" s="207">
        <v>0.05</v>
      </c>
      <c r="P182" s="207">
        <v>0.05</v>
      </c>
      <c r="Q182" s="207">
        <v>0.05</v>
      </c>
      <c r="R182" s="207">
        <v>0.05</v>
      </c>
      <c r="S182" s="210"/>
      <c r="T182" s="212">
        <v>60</v>
      </c>
      <c r="U182" s="136">
        <f t="shared" si="60"/>
        <v>60</v>
      </c>
      <c r="V182" s="136">
        <f t="shared" si="60"/>
        <v>60</v>
      </c>
      <c r="W182" s="136">
        <f t="shared" si="60"/>
        <v>60</v>
      </c>
      <c r="X182" s="136">
        <f t="shared" si="60"/>
        <v>60</v>
      </c>
      <c r="Y182" s="136">
        <f t="shared" si="60"/>
        <v>60</v>
      </c>
      <c r="Z182" s="136">
        <f t="shared" si="60"/>
        <v>60</v>
      </c>
      <c r="AA182" s="136">
        <f t="shared" si="60"/>
        <v>60</v>
      </c>
      <c r="AB182" s="136">
        <f t="shared" si="60"/>
        <v>60</v>
      </c>
      <c r="AC182" s="136">
        <f t="shared" si="60"/>
        <v>60</v>
      </c>
      <c r="AD182" s="136">
        <f t="shared" si="60"/>
        <v>60</v>
      </c>
      <c r="AE182" s="136">
        <f t="shared" si="60"/>
        <v>60</v>
      </c>
      <c r="AF182" s="139"/>
      <c r="AG182" s="138">
        <v>4</v>
      </c>
      <c r="AI182" s="23">
        <f>T182*Invoer!E$8</f>
        <v>36</v>
      </c>
      <c r="AJ182" s="23">
        <f>U182*Invoer!F$8</f>
        <v>36</v>
      </c>
      <c r="AK182" s="23">
        <f>V182*Invoer!G$8</f>
        <v>36</v>
      </c>
      <c r="AL182" s="23">
        <f>W182*Invoer!H$8</f>
        <v>36</v>
      </c>
      <c r="AM182" s="23">
        <f>X182*Invoer!I$8</f>
        <v>36</v>
      </c>
      <c r="AN182" s="23">
        <f>Y182*Invoer!J$8</f>
        <v>36</v>
      </c>
      <c r="AO182" s="23">
        <f>Z182*Invoer!K$8</f>
        <v>36</v>
      </c>
      <c r="AP182" s="23">
        <f>AA182*Invoer!L$8</f>
        <v>36</v>
      </c>
      <c r="AQ182" s="23">
        <f>AB182*Invoer!M$8</f>
        <v>36</v>
      </c>
      <c r="AR182" s="23">
        <f>AC182*Invoer!N$8</f>
        <v>36</v>
      </c>
      <c r="AS182" s="23">
        <f>AD182*Invoer!O$8</f>
        <v>36</v>
      </c>
      <c r="AT182" s="23">
        <f>AE182*Invoer!P$8</f>
        <v>36</v>
      </c>
      <c r="AV182" s="22">
        <f>Invoer!E$6</f>
        <v>1</v>
      </c>
      <c r="AW182" s="22">
        <f>Invoer!F$6</f>
        <v>1</v>
      </c>
      <c r="AX182" s="22">
        <f>Invoer!G$6</f>
        <v>1</v>
      </c>
      <c r="AY182" s="22">
        <f>Invoer!H$6</f>
        <v>1</v>
      </c>
      <c r="AZ182" s="22">
        <f>Invoer!I$6</f>
        <v>1</v>
      </c>
      <c r="BA182" s="22">
        <f>Invoer!J$6</f>
        <v>1</v>
      </c>
      <c r="BB182" s="22">
        <f>Invoer!K$6</f>
        <v>1</v>
      </c>
      <c r="BC182" s="22">
        <f>Invoer!L$6</f>
        <v>1</v>
      </c>
      <c r="BD182" s="22">
        <f>Invoer!M$6</f>
        <v>1</v>
      </c>
      <c r="BE182" s="22">
        <f>Invoer!N$6</f>
        <v>1</v>
      </c>
      <c r="BF182" s="22">
        <f>Invoer!O$6</f>
        <v>1</v>
      </c>
      <c r="BG182" s="22">
        <f>Invoer!P$6</f>
        <v>1</v>
      </c>
      <c r="BI182" s="8">
        <f>Invoer!B$5</f>
        <v>0.75</v>
      </c>
      <c r="BJ182" s="63">
        <f>G182*$F182*$BI182*Invoer!E$10</f>
        <v>0</v>
      </c>
      <c r="BK182" s="63">
        <f>H182*$F182*$BI182*Invoer!F$10</f>
        <v>0</v>
      </c>
      <c r="BL182" s="63">
        <f>I182*$F182*$BI182*Invoer!G$10</f>
        <v>0</v>
      </c>
      <c r="BM182" s="63">
        <f>J182*$F182*$BI182*Invoer!H$10</f>
        <v>0</v>
      </c>
      <c r="BN182" s="63">
        <f>K182*$F182*$BI182*Invoer!I$10</f>
        <v>0</v>
      </c>
      <c r="BO182" s="63">
        <f>L182*$F182*$BI182*Invoer!J$10</f>
        <v>0</v>
      </c>
      <c r="BP182" s="63">
        <f>M182*$F182*$BI182*Invoer!K$10</f>
        <v>0</v>
      </c>
      <c r="BQ182" s="63">
        <f>N182*$F182*$BI182*Invoer!L$10</f>
        <v>0</v>
      </c>
      <c r="BR182" s="63">
        <f>O182*$F182*$BI182*Invoer!M$10</f>
        <v>0</v>
      </c>
      <c r="BS182" s="63">
        <f>P182*$F182*$BI182*Invoer!N$10</f>
        <v>0</v>
      </c>
      <c r="BT182" s="63">
        <f>Q182*$F182*$BI182*Invoer!O$10</f>
        <v>0</v>
      </c>
      <c r="BU182" s="63">
        <f>R182*$F182*$BI182*Invoer!P$10</f>
        <v>0</v>
      </c>
      <c r="BW182" s="7">
        <f>((BJ182*AV182)*(T182*Invoer!E$7))+BJ182*(100%-AV182)*AI182</f>
        <v>0</v>
      </c>
      <c r="BX182" s="7">
        <f>((BK182*AW182)*(U182*Invoer!F$7))+BK182*(100%-AW182)*AJ182</f>
        <v>0</v>
      </c>
      <c r="BY182" s="7">
        <f>((BL182*AX182)*(V182*Invoer!G$7))+BL182*(100%-AX182)*AK182</f>
        <v>0</v>
      </c>
      <c r="BZ182" s="7">
        <f>((BM182*AY182)*(W182*Invoer!H$7))+BM182*(100%-AY182)*AL182</f>
        <v>0</v>
      </c>
      <c r="CA182" s="7">
        <f>((BN182*AZ182)*(X182*Invoer!I$7))+BN182*(100%-AZ182)*AM182</f>
        <v>0</v>
      </c>
      <c r="CB182" s="7">
        <f>((BO182*BA182)*(Y182*Invoer!J$7))+BO182*(100%-BA182)*AN182</f>
        <v>0</v>
      </c>
      <c r="CC182" s="7">
        <f>((BP182*BB182)*(Z182*Invoer!K$7))+BP182*(100%-BB182)*AO182</f>
        <v>0</v>
      </c>
      <c r="CD182" s="7">
        <f>((BQ182*BC182)*(AA182*Invoer!L$7))+BQ182*(100%-BC182)*AP182</f>
        <v>0</v>
      </c>
      <c r="CE182" s="7">
        <f>((BR182*BD182)*(AB182*Invoer!M$7))+BR182*(100%-BD182)*AQ182</f>
        <v>0</v>
      </c>
      <c r="CF182" s="7">
        <f>((BS182*BE182)*(AC182*Invoer!N$7))+BS182*(100%-BE182)*AR182</f>
        <v>0</v>
      </c>
      <c r="CG182" s="7">
        <f>((BT182*BF182)*(AD182*Invoer!O$7))+BT182*(100%-BF182)*AS182</f>
        <v>0</v>
      </c>
      <c r="CH182" s="7">
        <f>((BU182*BG182)*(AE182*Invoer!P$7))+BU182*(100%-BG182)*AT182</f>
        <v>0</v>
      </c>
      <c r="CJ182" s="145">
        <f t="shared" si="58"/>
        <v>0</v>
      </c>
      <c r="CK182" s="145">
        <f t="shared" si="59"/>
        <v>0</v>
      </c>
      <c r="CL182" s="145">
        <f t="shared" si="44"/>
        <v>0</v>
      </c>
      <c r="CM182" s="145">
        <f t="shared" si="45"/>
        <v>0</v>
      </c>
      <c r="CN182" s="145">
        <f t="shared" si="46"/>
        <v>0</v>
      </c>
      <c r="CO182" s="145">
        <f t="shared" si="47"/>
        <v>0</v>
      </c>
      <c r="CP182" s="145">
        <f t="shared" si="48"/>
        <v>0</v>
      </c>
      <c r="CQ182" s="145">
        <f t="shared" si="49"/>
        <v>0</v>
      </c>
      <c r="CR182" s="145">
        <f t="shared" si="50"/>
        <v>0</v>
      </c>
      <c r="CS182" s="145">
        <f t="shared" si="51"/>
        <v>0</v>
      </c>
      <c r="CT182" s="145">
        <f t="shared" si="52"/>
        <v>0</v>
      </c>
      <c r="CU182" s="145">
        <f t="shared" si="53"/>
        <v>0</v>
      </c>
    </row>
    <row r="183" spans="1:99">
      <c r="A183" s="256" t="s">
        <v>565</v>
      </c>
      <c r="B183" s="248"/>
      <c r="C183" s="246" t="s">
        <v>566</v>
      </c>
      <c r="D183" s="244" t="s">
        <v>103</v>
      </c>
      <c r="E183" s="148" t="s">
        <v>616</v>
      </c>
      <c r="F183" s="206">
        <v>0</v>
      </c>
      <c r="G183" s="207">
        <v>0</v>
      </c>
      <c r="H183" s="207">
        <v>0</v>
      </c>
      <c r="I183" s="207">
        <v>0</v>
      </c>
      <c r="J183" s="207">
        <v>0.5</v>
      </c>
      <c r="K183" s="207">
        <v>0.6</v>
      </c>
      <c r="L183" s="207">
        <v>0.75</v>
      </c>
      <c r="M183" s="207">
        <v>0.75</v>
      </c>
      <c r="N183" s="207">
        <v>0.75</v>
      </c>
      <c r="O183" s="207">
        <v>0.75</v>
      </c>
      <c r="P183" s="207">
        <v>0.75</v>
      </c>
      <c r="Q183" s="207">
        <v>0.3</v>
      </c>
      <c r="R183" s="207">
        <v>0.67</v>
      </c>
      <c r="S183" s="208"/>
      <c r="T183" s="209">
        <v>0</v>
      </c>
      <c r="U183" s="136">
        <f t="shared" si="60"/>
        <v>0</v>
      </c>
      <c r="V183" s="136">
        <f t="shared" si="60"/>
        <v>0</v>
      </c>
      <c r="W183" s="136">
        <f t="shared" si="60"/>
        <v>0</v>
      </c>
      <c r="X183" s="136">
        <f t="shared" si="60"/>
        <v>0</v>
      </c>
      <c r="Y183" s="136">
        <f t="shared" si="60"/>
        <v>0</v>
      </c>
      <c r="Z183" s="136">
        <f t="shared" si="60"/>
        <v>0</v>
      </c>
      <c r="AA183" s="136">
        <f t="shared" si="60"/>
        <v>0</v>
      </c>
      <c r="AB183" s="136">
        <f t="shared" si="60"/>
        <v>0</v>
      </c>
      <c r="AC183" s="136">
        <f t="shared" si="60"/>
        <v>0</v>
      </c>
      <c r="AD183" s="136">
        <f t="shared" si="60"/>
        <v>0</v>
      </c>
      <c r="AE183" s="136">
        <f t="shared" si="60"/>
        <v>0</v>
      </c>
      <c r="AF183" s="139"/>
      <c r="AG183" s="138">
        <v>4</v>
      </c>
      <c r="AI183" s="23">
        <f>T183*Invoer!E$8</f>
        <v>0</v>
      </c>
      <c r="AJ183" s="23">
        <f>U183*Invoer!F$8</f>
        <v>0</v>
      </c>
      <c r="AK183" s="23">
        <f>V183*Invoer!G$8</f>
        <v>0</v>
      </c>
      <c r="AL183" s="23">
        <f>W183*Invoer!H$8</f>
        <v>0</v>
      </c>
      <c r="AM183" s="23">
        <f>X183*Invoer!I$8</f>
        <v>0</v>
      </c>
      <c r="AN183" s="23">
        <f>Y183*Invoer!J$8</f>
        <v>0</v>
      </c>
      <c r="AO183" s="23">
        <f>Z183*Invoer!K$8</f>
        <v>0</v>
      </c>
      <c r="AP183" s="23">
        <f>AA183*Invoer!L$8</f>
        <v>0</v>
      </c>
      <c r="AQ183" s="23">
        <f>AB183*Invoer!M$8</f>
        <v>0</v>
      </c>
      <c r="AR183" s="23">
        <f>AC183*Invoer!N$8</f>
        <v>0</v>
      </c>
      <c r="AS183" s="23">
        <f>AD183*Invoer!O$8</f>
        <v>0</v>
      </c>
      <c r="AT183" s="23">
        <f>AE183*Invoer!P$8</f>
        <v>0</v>
      </c>
      <c r="AV183" s="22">
        <f>Invoer!E$6</f>
        <v>1</v>
      </c>
      <c r="AW183" s="22">
        <f>Invoer!F$6</f>
        <v>1</v>
      </c>
      <c r="AX183" s="22">
        <f>Invoer!G$6</f>
        <v>1</v>
      </c>
      <c r="AY183" s="22">
        <f>Invoer!H$6</f>
        <v>1</v>
      </c>
      <c r="AZ183" s="22">
        <f>Invoer!I$6</f>
        <v>1</v>
      </c>
      <c r="BA183" s="22">
        <f>Invoer!J$6</f>
        <v>1</v>
      </c>
      <c r="BB183" s="22">
        <f>Invoer!K$6</f>
        <v>1</v>
      </c>
      <c r="BC183" s="22">
        <f>Invoer!L$6</f>
        <v>1</v>
      </c>
      <c r="BD183" s="22">
        <f>Invoer!M$6</f>
        <v>1</v>
      </c>
      <c r="BE183" s="22">
        <f>Invoer!N$6</f>
        <v>1</v>
      </c>
      <c r="BF183" s="22">
        <f>Invoer!O$6</f>
        <v>1</v>
      </c>
      <c r="BG183" s="22">
        <f>Invoer!P$6</f>
        <v>1</v>
      </c>
      <c r="BI183" s="8">
        <f>Invoer!B$5</f>
        <v>0.75</v>
      </c>
      <c r="BJ183" s="63">
        <f>G183*$F183*$BI183*Invoer!E$10</f>
        <v>0</v>
      </c>
      <c r="BK183" s="63">
        <f>H183*$F183*$BI183*Invoer!F$10</f>
        <v>0</v>
      </c>
      <c r="BL183" s="63">
        <f>I183*$F183*$BI183*Invoer!G$10</f>
        <v>0</v>
      </c>
      <c r="BM183" s="63">
        <f>J183*$F183*$BI183*Invoer!H$10</f>
        <v>0</v>
      </c>
      <c r="BN183" s="63">
        <f>K183*$F183*$BI183*Invoer!I$10</f>
        <v>0</v>
      </c>
      <c r="BO183" s="63">
        <f>L183*$F183*$BI183*Invoer!J$10</f>
        <v>0</v>
      </c>
      <c r="BP183" s="63">
        <f>M183*$F183*$BI183*Invoer!K$10</f>
        <v>0</v>
      </c>
      <c r="BQ183" s="63">
        <f>N183*$F183*$BI183*Invoer!L$10</f>
        <v>0</v>
      </c>
      <c r="BR183" s="63">
        <f>O183*$F183*$BI183*Invoer!M$10</f>
        <v>0</v>
      </c>
      <c r="BS183" s="63">
        <f>P183*$F183*$BI183*Invoer!N$10</f>
        <v>0</v>
      </c>
      <c r="BT183" s="63">
        <f>Q183*$F183*$BI183*Invoer!O$10</f>
        <v>0</v>
      </c>
      <c r="BU183" s="63">
        <f>R183*$F183*$BI183*Invoer!P$10</f>
        <v>0</v>
      </c>
      <c r="BW183" s="7">
        <f>((BJ183*AV183)*(T183*Invoer!E$7))+BJ183*(100%-AV183)*AI183</f>
        <v>0</v>
      </c>
      <c r="BX183" s="7">
        <f>((BK183*AW183)*(U183*Invoer!F$7))+BK183*(100%-AW183)*AJ183</f>
        <v>0</v>
      </c>
      <c r="BY183" s="7">
        <f>((BL183*AX183)*(V183*Invoer!G$7))+BL183*(100%-AX183)*AK183</f>
        <v>0</v>
      </c>
      <c r="BZ183" s="7">
        <f>((BM183*AY183)*(W183*Invoer!H$7))+BM183*(100%-AY183)*AL183</f>
        <v>0</v>
      </c>
      <c r="CA183" s="7">
        <f>((BN183*AZ183)*(X183*Invoer!I$7))+BN183*(100%-AZ183)*AM183</f>
        <v>0</v>
      </c>
      <c r="CB183" s="7">
        <f>((BO183*BA183)*(Y183*Invoer!J$7))+BO183*(100%-BA183)*AN183</f>
        <v>0</v>
      </c>
      <c r="CC183" s="7">
        <f>((BP183*BB183)*(Z183*Invoer!K$7))+BP183*(100%-BB183)*AO183</f>
        <v>0</v>
      </c>
      <c r="CD183" s="7">
        <f>((BQ183*BC183)*(AA183*Invoer!L$7))+BQ183*(100%-BC183)*AP183</f>
        <v>0</v>
      </c>
      <c r="CE183" s="7">
        <f>((BR183*BD183)*(AB183*Invoer!M$7))+BR183*(100%-BD183)*AQ183</f>
        <v>0</v>
      </c>
      <c r="CF183" s="7">
        <f>((BS183*BE183)*(AC183*Invoer!N$7))+BS183*(100%-BE183)*AR183</f>
        <v>0</v>
      </c>
      <c r="CG183" s="7">
        <f>((BT183*BF183)*(AD183*Invoer!O$7))+BT183*(100%-BF183)*AS183</f>
        <v>0</v>
      </c>
      <c r="CH183" s="7">
        <f>((BU183*BG183)*(AE183*Invoer!P$7))+BU183*(100%-BG183)*AT183</f>
        <v>0</v>
      </c>
      <c r="CI183" s="7"/>
      <c r="CJ183" s="145">
        <f t="shared" si="58"/>
        <v>0</v>
      </c>
      <c r="CK183" s="145">
        <f t="shared" si="59"/>
        <v>0</v>
      </c>
      <c r="CL183" s="145">
        <f t="shared" si="44"/>
        <v>0</v>
      </c>
      <c r="CM183" s="145">
        <f t="shared" si="45"/>
        <v>0</v>
      </c>
      <c r="CN183" s="145">
        <f t="shared" si="46"/>
        <v>0</v>
      </c>
      <c r="CO183" s="145">
        <f t="shared" si="47"/>
        <v>0</v>
      </c>
      <c r="CP183" s="145">
        <f t="shared" si="48"/>
        <v>0</v>
      </c>
      <c r="CQ183" s="145">
        <f t="shared" si="49"/>
        <v>0</v>
      </c>
      <c r="CR183" s="145">
        <f t="shared" si="50"/>
        <v>0</v>
      </c>
      <c r="CS183" s="145">
        <f t="shared" si="51"/>
        <v>0</v>
      </c>
      <c r="CT183" s="145">
        <f t="shared" si="52"/>
        <v>0</v>
      </c>
      <c r="CU183" s="145">
        <f t="shared" si="53"/>
        <v>0</v>
      </c>
    </row>
    <row r="184" spans="1:99">
      <c r="A184" s="241" t="s">
        <v>301</v>
      </c>
      <c r="B184" s="242"/>
      <c r="C184" s="246" t="s">
        <v>302</v>
      </c>
      <c r="D184" s="244" t="s">
        <v>103</v>
      </c>
      <c r="E184" s="148" t="s">
        <v>643</v>
      </c>
      <c r="F184" s="206">
        <v>0</v>
      </c>
      <c r="G184" s="207">
        <v>0</v>
      </c>
      <c r="H184" s="207">
        <v>0</v>
      </c>
      <c r="I184" s="207">
        <v>0</v>
      </c>
      <c r="J184" s="207">
        <v>0</v>
      </c>
      <c r="K184" s="207">
        <v>0</v>
      </c>
      <c r="L184" s="207">
        <v>0</v>
      </c>
      <c r="M184" s="207">
        <v>0</v>
      </c>
      <c r="N184" s="207">
        <v>0</v>
      </c>
      <c r="O184" s="207">
        <v>0</v>
      </c>
      <c r="P184" s="207">
        <v>0</v>
      </c>
      <c r="Q184" s="207">
        <v>0</v>
      </c>
      <c r="R184" s="207">
        <v>0</v>
      </c>
      <c r="S184" s="210"/>
      <c r="T184" s="209">
        <v>0</v>
      </c>
      <c r="U184" s="136">
        <f t="shared" si="60"/>
        <v>0</v>
      </c>
      <c r="V184" s="136">
        <f t="shared" si="60"/>
        <v>0</v>
      </c>
      <c r="W184" s="136">
        <f t="shared" si="60"/>
        <v>0</v>
      </c>
      <c r="X184" s="136">
        <f t="shared" si="60"/>
        <v>0</v>
      </c>
      <c r="Y184" s="136">
        <f t="shared" si="60"/>
        <v>0</v>
      </c>
      <c r="Z184" s="136">
        <f t="shared" si="60"/>
        <v>0</v>
      </c>
      <c r="AA184" s="136">
        <f t="shared" si="60"/>
        <v>0</v>
      </c>
      <c r="AB184" s="136">
        <f t="shared" si="60"/>
        <v>0</v>
      </c>
      <c r="AC184" s="136">
        <f t="shared" si="60"/>
        <v>0</v>
      </c>
      <c r="AD184" s="136">
        <f t="shared" si="60"/>
        <v>0</v>
      </c>
      <c r="AE184" s="136">
        <f t="shared" si="60"/>
        <v>0</v>
      </c>
      <c r="AF184" s="139"/>
      <c r="AG184" s="138">
        <v>4</v>
      </c>
      <c r="AI184" s="23">
        <f>T184*Invoer!E$8</f>
        <v>0</v>
      </c>
      <c r="AJ184" s="23">
        <f>U184*Invoer!F$8</f>
        <v>0</v>
      </c>
      <c r="AK184" s="23">
        <f>V184*Invoer!G$8</f>
        <v>0</v>
      </c>
      <c r="AL184" s="23">
        <f>W184*Invoer!H$8</f>
        <v>0</v>
      </c>
      <c r="AM184" s="23">
        <f>X184*Invoer!I$8</f>
        <v>0</v>
      </c>
      <c r="AN184" s="23">
        <f>Y184*Invoer!J$8</f>
        <v>0</v>
      </c>
      <c r="AO184" s="23">
        <f>Z184*Invoer!K$8</f>
        <v>0</v>
      </c>
      <c r="AP184" s="23">
        <f>AA184*Invoer!L$8</f>
        <v>0</v>
      </c>
      <c r="AQ184" s="23">
        <f>AB184*Invoer!M$8</f>
        <v>0</v>
      </c>
      <c r="AR184" s="23">
        <f>AC184*Invoer!N$8</f>
        <v>0</v>
      </c>
      <c r="AS184" s="23">
        <f>AD184*Invoer!O$8</f>
        <v>0</v>
      </c>
      <c r="AT184" s="23">
        <f>AE184*Invoer!P$8</f>
        <v>0</v>
      </c>
      <c r="AV184" s="22">
        <f>Invoer!E$6</f>
        <v>1</v>
      </c>
      <c r="AW184" s="22">
        <f>Invoer!F$6</f>
        <v>1</v>
      </c>
      <c r="AX184" s="22">
        <f>Invoer!G$6</f>
        <v>1</v>
      </c>
      <c r="AY184" s="22">
        <f>Invoer!H$6</f>
        <v>1</v>
      </c>
      <c r="AZ184" s="22">
        <f>Invoer!I$6</f>
        <v>1</v>
      </c>
      <c r="BA184" s="22">
        <f>Invoer!J$6</f>
        <v>1</v>
      </c>
      <c r="BB184" s="22">
        <f>Invoer!K$6</f>
        <v>1</v>
      </c>
      <c r="BC184" s="22">
        <f>Invoer!L$6</f>
        <v>1</v>
      </c>
      <c r="BD184" s="22">
        <f>Invoer!M$6</f>
        <v>1</v>
      </c>
      <c r="BE184" s="22">
        <f>Invoer!N$6</f>
        <v>1</v>
      </c>
      <c r="BF184" s="22">
        <f>Invoer!O$6</f>
        <v>1</v>
      </c>
      <c r="BG184" s="22">
        <f>Invoer!P$6</f>
        <v>1</v>
      </c>
      <c r="BI184" s="8">
        <f>Invoer!B$5</f>
        <v>0.75</v>
      </c>
      <c r="BJ184" s="63">
        <f>G184*$F184*$BI184*Invoer!E$10</f>
        <v>0</v>
      </c>
      <c r="BK184" s="63">
        <f>H184*$F184*$BI184*Invoer!F$10</f>
        <v>0</v>
      </c>
      <c r="BL184" s="63">
        <f>I184*$F184*$BI184*Invoer!G$10</f>
        <v>0</v>
      </c>
      <c r="BM184" s="63">
        <f>J184*$F184*$BI184*Invoer!H$10</f>
        <v>0</v>
      </c>
      <c r="BN184" s="63">
        <f>K184*$F184*$BI184*Invoer!I$10</f>
        <v>0</v>
      </c>
      <c r="BO184" s="63">
        <f>L184*$F184*$BI184*Invoer!J$10</f>
        <v>0</v>
      </c>
      <c r="BP184" s="63">
        <f>M184*$F184*$BI184*Invoer!K$10</f>
        <v>0</v>
      </c>
      <c r="BQ184" s="63">
        <f>N184*$F184*$BI184*Invoer!L$10</f>
        <v>0</v>
      </c>
      <c r="BR184" s="63">
        <f>O184*$F184*$BI184*Invoer!M$10</f>
        <v>0</v>
      </c>
      <c r="BS184" s="63">
        <f>P184*$F184*$BI184*Invoer!N$10</f>
        <v>0</v>
      </c>
      <c r="BT184" s="63">
        <f>Q184*$F184*$BI184*Invoer!O$10</f>
        <v>0</v>
      </c>
      <c r="BU184" s="63">
        <f>R184*$F184*$BI184*Invoer!P$10</f>
        <v>0</v>
      </c>
      <c r="BW184" s="7">
        <f>((BJ184*AV184)*(T184*Invoer!E$7))+BJ184*(100%-AV184)*AI184</f>
        <v>0</v>
      </c>
      <c r="BX184" s="7">
        <f>((BK184*AW184)*(U184*Invoer!F$7))+BK184*(100%-AW184)*AJ184</f>
        <v>0</v>
      </c>
      <c r="BY184" s="7">
        <f>((BL184*AX184)*(V184*Invoer!G$7))+BL184*(100%-AX184)*AK184</f>
        <v>0</v>
      </c>
      <c r="BZ184" s="7">
        <f>((BM184*AY184)*(W184*Invoer!H$7))+BM184*(100%-AY184)*AL184</f>
        <v>0</v>
      </c>
      <c r="CA184" s="7">
        <f>((BN184*AZ184)*(X184*Invoer!I$7))+BN184*(100%-AZ184)*AM184</f>
        <v>0</v>
      </c>
      <c r="CB184" s="7">
        <f>((BO184*BA184)*(Y184*Invoer!J$7))+BO184*(100%-BA184)*AN184</f>
        <v>0</v>
      </c>
      <c r="CC184" s="7">
        <f>((BP184*BB184)*(Z184*Invoer!K$7))+BP184*(100%-BB184)*AO184</f>
        <v>0</v>
      </c>
      <c r="CD184" s="7">
        <f>((BQ184*BC184)*(AA184*Invoer!L$7))+BQ184*(100%-BC184)*AP184</f>
        <v>0</v>
      </c>
      <c r="CE184" s="7">
        <f>((BR184*BD184)*(AB184*Invoer!M$7))+BR184*(100%-BD184)*AQ184</f>
        <v>0</v>
      </c>
      <c r="CF184" s="7">
        <f>((BS184*BE184)*(AC184*Invoer!N$7))+BS184*(100%-BE184)*AR184</f>
        <v>0</v>
      </c>
      <c r="CG184" s="7">
        <f>((BT184*BF184)*(AD184*Invoer!O$7))+BT184*(100%-BF184)*AS184</f>
        <v>0</v>
      </c>
      <c r="CH184" s="7">
        <f>((BU184*BG184)*(AE184*Invoer!P$7))+BU184*(100%-BG184)*AT184</f>
        <v>0</v>
      </c>
      <c r="CI184" s="7"/>
      <c r="CJ184" s="145">
        <f t="shared" si="58"/>
        <v>0</v>
      </c>
      <c r="CK184" s="145">
        <f t="shared" si="59"/>
        <v>0</v>
      </c>
      <c r="CL184" s="145">
        <f t="shared" si="44"/>
        <v>0</v>
      </c>
      <c r="CM184" s="145">
        <f t="shared" si="45"/>
        <v>0</v>
      </c>
      <c r="CN184" s="145">
        <f t="shared" si="46"/>
        <v>0</v>
      </c>
      <c r="CO184" s="145">
        <f t="shared" si="47"/>
        <v>0</v>
      </c>
      <c r="CP184" s="145">
        <f t="shared" si="48"/>
        <v>0</v>
      </c>
      <c r="CQ184" s="145">
        <f t="shared" si="49"/>
        <v>0</v>
      </c>
      <c r="CR184" s="145">
        <f t="shared" si="50"/>
        <v>0</v>
      </c>
      <c r="CS184" s="145">
        <f t="shared" si="51"/>
        <v>0</v>
      </c>
      <c r="CT184" s="145">
        <f t="shared" si="52"/>
        <v>0</v>
      </c>
      <c r="CU184" s="145">
        <f t="shared" si="53"/>
        <v>0</v>
      </c>
    </row>
    <row r="185" spans="1:99">
      <c r="A185" s="241" t="s">
        <v>303</v>
      </c>
      <c r="B185" s="242"/>
      <c r="C185" s="246" t="s">
        <v>304</v>
      </c>
      <c r="D185" s="244" t="s">
        <v>103</v>
      </c>
      <c r="E185" s="148" t="s">
        <v>643</v>
      </c>
      <c r="F185" s="206">
        <v>0</v>
      </c>
      <c r="G185" s="207">
        <v>0</v>
      </c>
      <c r="H185" s="207">
        <v>0</v>
      </c>
      <c r="I185" s="207">
        <v>0</v>
      </c>
      <c r="J185" s="207">
        <v>0.1</v>
      </c>
      <c r="K185" s="207">
        <v>0.2</v>
      </c>
      <c r="L185" s="207">
        <v>0.3</v>
      </c>
      <c r="M185" s="207">
        <v>0.4</v>
      </c>
      <c r="N185" s="207">
        <v>0.5</v>
      </c>
      <c r="O185" s="207">
        <v>0.5</v>
      </c>
      <c r="P185" s="207">
        <v>0.5</v>
      </c>
      <c r="Q185" s="207">
        <v>0.5</v>
      </c>
      <c r="R185" s="207">
        <v>0.5</v>
      </c>
      <c r="S185" s="210"/>
      <c r="T185" s="209">
        <v>19</v>
      </c>
      <c r="U185" s="136">
        <f t="shared" si="60"/>
        <v>19</v>
      </c>
      <c r="V185" s="136">
        <f t="shared" si="60"/>
        <v>19</v>
      </c>
      <c r="W185" s="136">
        <f t="shared" si="60"/>
        <v>19</v>
      </c>
      <c r="X185" s="136">
        <f t="shared" si="60"/>
        <v>19</v>
      </c>
      <c r="Y185" s="136">
        <f t="shared" si="60"/>
        <v>19</v>
      </c>
      <c r="Z185" s="136">
        <f t="shared" si="60"/>
        <v>19</v>
      </c>
      <c r="AA185" s="136">
        <f t="shared" si="60"/>
        <v>19</v>
      </c>
      <c r="AB185" s="136">
        <f t="shared" si="60"/>
        <v>19</v>
      </c>
      <c r="AC185" s="136">
        <f t="shared" si="60"/>
        <v>19</v>
      </c>
      <c r="AD185" s="136">
        <f t="shared" si="60"/>
        <v>19</v>
      </c>
      <c r="AE185" s="136">
        <f t="shared" si="60"/>
        <v>19</v>
      </c>
      <c r="AF185" s="139"/>
      <c r="AG185" s="138">
        <v>4</v>
      </c>
      <c r="AI185" s="23">
        <f>T185*Invoer!E$8</f>
        <v>11.4</v>
      </c>
      <c r="AJ185" s="23">
        <f>U185*Invoer!F$8</f>
        <v>11.4</v>
      </c>
      <c r="AK185" s="23">
        <f>V185*Invoer!G$8</f>
        <v>11.4</v>
      </c>
      <c r="AL185" s="23">
        <f>W185*Invoer!H$8</f>
        <v>11.4</v>
      </c>
      <c r="AM185" s="23">
        <f>X185*Invoer!I$8</f>
        <v>11.4</v>
      </c>
      <c r="AN185" s="23">
        <f>Y185*Invoer!J$8</f>
        <v>11.4</v>
      </c>
      <c r="AO185" s="23">
        <f>Z185*Invoer!K$8</f>
        <v>11.4</v>
      </c>
      <c r="AP185" s="23">
        <f>AA185*Invoer!L$8</f>
        <v>11.4</v>
      </c>
      <c r="AQ185" s="23">
        <f>AB185*Invoer!M$8</f>
        <v>11.4</v>
      </c>
      <c r="AR185" s="23">
        <f>AC185*Invoer!N$8</f>
        <v>11.4</v>
      </c>
      <c r="AS185" s="23">
        <f>AD185*Invoer!O$8</f>
        <v>11.4</v>
      </c>
      <c r="AT185" s="23">
        <f>AE185*Invoer!P$8</f>
        <v>11.4</v>
      </c>
      <c r="AV185" s="22">
        <f>Invoer!E$6</f>
        <v>1</v>
      </c>
      <c r="AW185" s="22">
        <f>Invoer!F$6</f>
        <v>1</v>
      </c>
      <c r="AX185" s="22">
        <f>Invoer!G$6</f>
        <v>1</v>
      </c>
      <c r="AY185" s="22">
        <f>Invoer!H$6</f>
        <v>1</v>
      </c>
      <c r="AZ185" s="22">
        <f>Invoer!I$6</f>
        <v>1</v>
      </c>
      <c r="BA185" s="22">
        <f>Invoer!J$6</f>
        <v>1</v>
      </c>
      <c r="BB185" s="22">
        <f>Invoer!K$6</f>
        <v>1</v>
      </c>
      <c r="BC185" s="22">
        <f>Invoer!L$6</f>
        <v>1</v>
      </c>
      <c r="BD185" s="22">
        <f>Invoer!M$6</f>
        <v>1</v>
      </c>
      <c r="BE185" s="22">
        <f>Invoer!N$6</f>
        <v>1</v>
      </c>
      <c r="BF185" s="22">
        <f>Invoer!O$6</f>
        <v>1</v>
      </c>
      <c r="BG185" s="22">
        <f>Invoer!P$6</f>
        <v>1</v>
      </c>
      <c r="BI185" s="8">
        <f>Invoer!B$5</f>
        <v>0.75</v>
      </c>
      <c r="BJ185" s="63">
        <f>G185*$F185*$BI185*Invoer!E$10</f>
        <v>0</v>
      </c>
      <c r="BK185" s="63">
        <f>H185*$F185*$BI185*Invoer!F$10</f>
        <v>0</v>
      </c>
      <c r="BL185" s="63">
        <f>I185*$F185*$BI185*Invoer!G$10</f>
        <v>0</v>
      </c>
      <c r="BM185" s="63">
        <f>J185*$F185*$BI185*Invoer!H$10</f>
        <v>0</v>
      </c>
      <c r="BN185" s="63">
        <f>K185*$F185*$BI185*Invoer!I$10</f>
        <v>0</v>
      </c>
      <c r="BO185" s="63">
        <f>L185*$F185*$BI185*Invoer!J$10</f>
        <v>0</v>
      </c>
      <c r="BP185" s="63">
        <f>M185*$F185*$BI185*Invoer!K$10</f>
        <v>0</v>
      </c>
      <c r="BQ185" s="63">
        <f>N185*$F185*$BI185*Invoer!L$10</f>
        <v>0</v>
      </c>
      <c r="BR185" s="63">
        <f>O185*$F185*$BI185*Invoer!M$10</f>
        <v>0</v>
      </c>
      <c r="BS185" s="63">
        <f>P185*$F185*$BI185*Invoer!N$10</f>
        <v>0</v>
      </c>
      <c r="BT185" s="63">
        <f>Q185*$F185*$BI185*Invoer!O$10</f>
        <v>0</v>
      </c>
      <c r="BU185" s="63">
        <f>R185*$F185*$BI185*Invoer!P$10</f>
        <v>0</v>
      </c>
      <c r="BW185" s="7">
        <f>((BJ185*AV185)*(T185*Invoer!E$7))+BJ185*(100%-AV185)*AI185</f>
        <v>0</v>
      </c>
      <c r="BX185" s="7">
        <f>((BK185*AW185)*(U185*Invoer!F$7))+BK185*(100%-AW185)*AJ185</f>
        <v>0</v>
      </c>
      <c r="BY185" s="7">
        <f>((BL185*AX185)*(V185*Invoer!G$7))+BL185*(100%-AX185)*AK185</f>
        <v>0</v>
      </c>
      <c r="BZ185" s="7">
        <f>((BM185*AY185)*(W185*Invoer!H$7))+BM185*(100%-AY185)*AL185</f>
        <v>0</v>
      </c>
      <c r="CA185" s="7">
        <f>((BN185*AZ185)*(X185*Invoer!I$7))+BN185*(100%-AZ185)*AM185</f>
        <v>0</v>
      </c>
      <c r="CB185" s="7">
        <f>((BO185*BA185)*(Y185*Invoer!J$7))+BO185*(100%-BA185)*AN185</f>
        <v>0</v>
      </c>
      <c r="CC185" s="7">
        <f>((BP185*BB185)*(Z185*Invoer!K$7))+BP185*(100%-BB185)*AO185</f>
        <v>0</v>
      </c>
      <c r="CD185" s="7">
        <f>((BQ185*BC185)*(AA185*Invoer!L$7))+BQ185*(100%-BC185)*AP185</f>
        <v>0</v>
      </c>
      <c r="CE185" s="7">
        <f>((BR185*BD185)*(AB185*Invoer!M$7))+BR185*(100%-BD185)*AQ185</f>
        <v>0</v>
      </c>
      <c r="CF185" s="7">
        <f>((BS185*BE185)*(AC185*Invoer!N$7))+BS185*(100%-BE185)*AR185</f>
        <v>0</v>
      </c>
      <c r="CG185" s="7">
        <f>((BT185*BF185)*(AD185*Invoer!O$7))+BT185*(100%-BF185)*AS185</f>
        <v>0</v>
      </c>
      <c r="CH185" s="7">
        <f>((BU185*BG185)*(AE185*Invoer!P$7))+BU185*(100%-BG185)*AT185</f>
        <v>0</v>
      </c>
      <c r="CI185" s="7"/>
      <c r="CJ185" s="145">
        <f t="shared" si="58"/>
        <v>0</v>
      </c>
      <c r="CK185" s="145">
        <f t="shared" si="59"/>
        <v>0</v>
      </c>
      <c r="CL185" s="145">
        <f t="shared" si="44"/>
        <v>0</v>
      </c>
      <c r="CM185" s="145">
        <f t="shared" si="45"/>
        <v>0</v>
      </c>
      <c r="CN185" s="145">
        <f t="shared" si="46"/>
        <v>0</v>
      </c>
      <c r="CO185" s="145">
        <f t="shared" si="47"/>
        <v>0</v>
      </c>
      <c r="CP185" s="145">
        <f t="shared" si="48"/>
        <v>0</v>
      </c>
      <c r="CQ185" s="145">
        <f t="shared" si="49"/>
        <v>0</v>
      </c>
      <c r="CR185" s="145">
        <f t="shared" si="50"/>
        <v>0</v>
      </c>
      <c r="CS185" s="145">
        <f t="shared" si="51"/>
        <v>0</v>
      </c>
      <c r="CT185" s="145">
        <f t="shared" si="52"/>
        <v>0</v>
      </c>
      <c r="CU185" s="145">
        <f t="shared" si="53"/>
        <v>0</v>
      </c>
    </row>
    <row r="186" spans="1:99">
      <c r="A186" s="255" t="s">
        <v>394</v>
      </c>
      <c r="B186" s="248"/>
      <c r="C186" s="246" t="s">
        <v>532</v>
      </c>
      <c r="D186" s="244" t="s">
        <v>122</v>
      </c>
      <c r="E186" s="148" t="s">
        <v>643</v>
      </c>
      <c r="F186" s="206">
        <v>0</v>
      </c>
      <c r="G186" s="207">
        <v>0</v>
      </c>
      <c r="H186" s="207">
        <v>1</v>
      </c>
      <c r="I186" s="207">
        <v>3.125</v>
      </c>
      <c r="J186" s="207">
        <v>4.5871559633027523</v>
      </c>
      <c r="K186" s="207">
        <v>4.9333991119881597</v>
      </c>
      <c r="L186" s="207">
        <v>4.9898954616900779</v>
      </c>
      <c r="M186" s="207">
        <v>4.9984817111802284</v>
      </c>
      <c r="N186" s="207">
        <v>4.999772197879234</v>
      </c>
      <c r="O186" s="207">
        <v>4.9999658283585422</v>
      </c>
      <c r="P186" s="207">
        <v>4.9999948742240052</v>
      </c>
      <c r="Q186" s="207">
        <v>4.9999998191038353</v>
      </c>
      <c r="R186" s="207">
        <v>4.9999999999862634</v>
      </c>
      <c r="S186" s="210"/>
      <c r="T186" s="209">
        <v>10</v>
      </c>
      <c r="U186" s="136">
        <f t="shared" ref="U186:AE195" si="61">$T186</f>
        <v>10</v>
      </c>
      <c r="V186" s="136">
        <f t="shared" si="61"/>
        <v>10</v>
      </c>
      <c r="W186" s="136">
        <f t="shared" si="61"/>
        <v>10</v>
      </c>
      <c r="X186" s="136">
        <f t="shared" si="61"/>
        <v>10</v>
      </c>
      <c r="Y186" s="136">
        <f t="shared" si="61"/>
        <v>10</v>
      </c>
      <c r="Z186" s="136">
        <f t="shared" si="61"/>
        <v>10</v>
      </c>
      <c r="AA186" s="136">
        <f t="shared" si="61"/>
        <v>10</v>
      </c>
      <c r="AB186" s="136">
        <f t="shared" si="61"/>
        <v>10</v>
      </c>
      <c r="AC186" s="136">
        <f t="shared" si="61"/>
        <v>10</v>
      </c>
      <c r="AD186" s="136">
        <f t="shared" si="61"/>
        <v>10</v>
      </c>
      <c r="AE186" s="136">
        <f t="shared" si="61"/>
        <v>10</v>
      </c>
      <c r="AF186" s="139"/>
      <c r="AG186" s="138">
        <v>4</v>
      </c>
      <c r="AI186" s="23">
        <f>T186*Invoer!E$8</f>
        <v>6</v>
      </c>
      <c r="AJ186" s="23">
        <f>U186*Invoer!F$8</f>
        <v>6</v>
      </c>
      <c r="AK186" s="23">
        <f>V186*Invoer!G$8</f>
        <v>6</v>
      </c>
      <c r="AL186" s="23">
        <f>W186*Invoer!H$8</f>
        <v>6</v>
      </c>
      <c r="AM186" s="23">
        <f>X186*Invoer!I$8</f>
        <v>6</v>
      </c>
      <c r="AN186" s="23">
        <f>Y186*Invoer!J$8</f>
        <v>6</v>
      </c>
      <c r="AO186" s="23">
        <f>Z186*Invoer!K$8</f>
        <v>6</v>
      </c>
      <c r="AP186" s="23">
        <f>AA186*Invoer!L$8</f>
        <v>6</v>
      </c>
      <c r="AQ186" s="23">
        <f>AB186*Invoer!M$8</f>
        <v>6</v>
      </c>
      <c r="AR186" s="23">
        <f>AC186*Invoer!N$8</f>
        <v>6</v>
      </c>
      <c r="AS186" s="23">
        <f>AD186*Invoer!O$8</f>
        <v>6</v>
      </c>
      <c r="AT186" s="23">
        <f>AE186*Invoer!P$8</f>
        <v>6</v>
      </c>
      <c r="AV186" s="22">
        <f>Invoer!E$6</f>
        <v>1</v>
      </c>
      <c r="AW186" s="22">
        <f>Invoer!F$6</f>
        <v>1</v>
      </c>
      <c r="AX186" s="22">
        <f>Invoer!G$6</f>
        <v>1</v>
      </c>
      <c r="AY186" s="22">
        <f>Invoer!H$6</f>
        <v>1</v>
      </c>
      <c r="AZ186" s="22">
        <f>Invoer!I$6</f>
        <v>1</v>
      </c>
      <c r="BA186" s="22">
        <f>Invoer!J$6</f>
        <v>1</v>
      </c>
      <c r="BB186" s="22">
        <f>Invoer!K$6</f>
        <v>1</v>
      </c>
      <c r="BC186" s="22">
        <f>Invoer!L$6</f>
        <v>1</v>
      </c>
      <c r="BD186" s="22">
        <f>Invoer!M$6</f>
        <v>1</v>
      </c>
      <c r="BE186" s="22">
        <f>Invoer!N$6</f>
        <v>1</v>
      </c>
      <c r="BF186" s="22">
        <f>Invoer!O$6</f>
        <v>1</v>
      </c>
      <c r="BG186" s="22">
        <f>Invoer!P$6</f>
        <v>1</v>
      </c>
      <c r="BI186" s="8">
        <f>Invoer!B$5</f>
        <v>0.75</v>
      </c>
      <c r="BJ186" s="63">
        <f>G186*$F186*$BI186*Invoer!E$10</f>
        <v>0</v>
      </c>
      <c r="BK186" s="63">
        <f>H186*$F186*$BI186*Invoer!F$10</f>
        <v>0</v>
      </c>
      <c r="BL186" s="63">
        <f>I186*$F186*$BI186*Invoer!G$10</f>
        <v>0</v>
      </c>
      <c r="BM186" s="63">
        <f>J186*$F186*$BI186*Invoer!H$10</f>
        <v>0</v>
      </c>
      <c r="BN186" s="63">
        <f>K186*$F186*$BI186*Invoer!I$10</f>
        <v>0</v>
      </c>
      <c r="BO186" s="63">
        <f>L186*$F186*$BI186*Invoer!J$10</f>
        <v>0</v>
      </c>
      <c r="BP186" s="63">
        <f>M186*$F186*$BI186*Invoer!K$10</f>
        <v>0</v>
      </c>
      <c r="BQ186" s="63">
        <f>N186*$F186*$BI186*Invoer!L$10</f>
        <v>0</v>
      </c>
      <c r="BR186" s="63">
        <f>O186*$F186*$BI186*Invoer!M$10</f>
        <v>0</v>
      </c>
      <c r="BS186" s="63">
        <f>P186*$F186*$BI186*Invoer!N$10</f>
        <v>0</v>
      </c>
      <c r="BT186" s="63">
        <f>Q186*$F186*$BI186*Invoer!O$10</f>
        <v>0</v>
      </c>
      <c r="BU186" s="63">
        <f>R186*$F186*$BI186*Invoer!P$10</f>
        <v>0</v>
      </c>
      <c r="BW186" s="7">
        <f>((BJ186*AV186)*(T186*Invoer!E$7))+BJ186*(100%-AV186)*AI186</f>
        <v>0</v>
      </c>
      <c r="BX186" s="7">
        <f>((BK186*AW186)*(U186*Invoer!F$7))+BK186*(100%-AW186)*AJ186</f>
        <v>0</v>
      </c>
      <c r="BY186" s="7">
        <f>((BL186*AX186)*(V186*Invoer!G$7))+BL186*(100%-AX186)*AK186</f>
        <v>0</v>
      </c>
      <c r="BZ186" s="7">
        <f>((BM186*AY186)*(W186*Invoer!H$7))+BM186*(100%-AY186)*AL186</f>
        <v>0</v>
      </c>
      <c r="CA186" s="7">
        <f>((BN186*AZ186)*(X186*Invoer!I$7))+BN186*(100%-AZ186)*AM186</f>
        <v>0</v>
      </c>
      <c r="CB186" s="7">
        <f>((BO186*BA186)*(Y186*Invoer!J$7))+BO186*(100%-BA186)*AN186</f>
        <v>0</v>
      </c>
      <c r="CC186" s="7">
        <f>((BP186*BB186)*(Z186*Invoer!K$7))+BP186*(100%-BB186)*AO186</f>
        <v>0</v>
      </c>
      <c r="CD186" s="7">
        <f>((BQ186*BC186)*(AA186*Invoer!L$7))+BQ186*(100%-BC186)*AP186</f>
        <v>0</v>
      </c>
      <c r="CE186" s="7">
        <f>((BR186*BD186)*(AB186*Invoer!M$7))+BR186*(100%-BD186)*AQ186</f>
        <v>0</v>
      </c>
      <c r="CF186" s="7">
        <f>((BS186*BE186)*(AC186*Invoer!N$7))+BS186*(100%-BE186)*AR186</f>
        <v>0</v>
      </c>
      <c r="CG186" s="7">
        <f>((BT186*BF186)*(AD186*Invoer!O$7))+BT186*(100%-BF186)*AS186</f>
        <v>0</v>
      </c>
      <c r="CH186" s="7">
        <f>((BU186*BG186)*(AE186*Invoer!P$7))+BU186*(100%-BG186)*AT186</f>
        <v>0</v>
      </c>
      <c r="CI186" s="7"/>
      <c r="CJ186" s="145">
        <f t="shared" si="58"/>
        <v>0</v>
      </c>
      <c r="CK186" s="145">
        <f t="shared" si="59"/>
        <v>0</v>
      </c>
      <c r="CL186" s="145">
        <f t="shared" si="44"/>
        <v>0</v>
      </c>
      <c r="CM186" s="145">
        <f t="shared" si="45"/>
        <v>0</v>
      </c>
      <c r="CN186" s="145">
        <f t="shared" si="46"/>
        <v>0</v>
      </c>
      <c r="CO186" s="145">
        <f t="shared" si="47"/>
        <v>0</v>
      </c>
      <c r="CP186" s="145">
        <f t="shared" si="48"/>
        <v>0</v>
      </c>
      <c r="CQ186" s="145">
        <f t="shared" si="49"/>
        <v>0</v>
      </c>
      <c r="CR186" s="145">
        <f t="shared" si="50"/>
        <v>0</v>
      </c>
      <c r="CS186" s="145">
        <f t="shared" si="51"/>
        <v>0</v>
      </c>
      <c r="CT186" s="145">
        <f t="shared" si="52"/>
        <v>0</v>
      </c>
      <c r="CU186" s="145">
        <f t="shared" si="53"/>
        <v>0</v>
      </c>
    </row>
    <row r="187" spans="1:99">
      <c r="A187" s="241" t="s">
        <v>305</v>
      </c>
      <c r="B187" s="242"/>
      <c r="C187" s="246" t="s">
        <v>306</v>
      </c>
      <c r="D187" s="244" t="s">
        <v>113</v>
      </c>
      <c r="E187" s="148" t="s">
        <v>643</v>
      </c>
      <c r="F187" s="206">
        <v>0</v>
      </c>
      <c r="G187" s="207">
        <v>0</v>
      </c>
      <c r="H187" s="207">
        <v>0</v>
      </c>
      <c r="I187" s="207">
        <v>0</v>
      </c>
      <c r="J187" s="207">
        <v>0</v>
      </c>
      <c r="K187" s="207">
        <v>0</v>
      </c>
      <c r="L187" s="207">
        <v>0</v>
      </c>
      <c r="M187" s="207">
        <v>0</v>
      </c>
      <c r="N187" s="207">
        <v>0</v>
      </c>
      <c r="O187" s="207">
        <v>0</v>
      </c>
      <c r="P187" s="207">
        <v>0</v>
      </c>
      <c r="Q187" s="207">
        <v>0</v>
      </c>
      <c r="R187" s="207">
        <v>0</v>
      </c>
      <c r="S187" s="210"/>
      <c r="T187" s="209">
        <v>0</v>
      </c>
      <c r="U187" s="136">
        <f t="shared" si="61"/>
        <v>0</v>
      </c>
      <c r="V187" s="136">
        <f t="shared" si="61"/>
        <v>0</v>
      </c>
      <c r="W187" s="136">
        <f t="shared" si="61"/>
        <v>0</v>
      </c>
      <c r="X187" s="136">
        <f t="shared" si="61"/>
        <v>0</v>
      </c>
      <c r="Y187" s="136">
        <f t="shared" si="61"/>
        <v>0</v>
      </c>
      <c r="Z187" s="136">
        <f t="shared" si="61"/>
        <v>0</v>
      </c>
      <c r="AA187" s="136">
        <f t="shared" si="61"/>
        <v>0</v>
      </c>
      <c r="AB187" s="136">
        <f t="shared" si="61"/>
        <v>0</v>
      </c>
      <c r="AC187" s="136">
        <f t="shared" si="61"/>
        <v>0</v>
      </c>
      <c r="AD187" s="136">
        <f t="shared" si="61"/>
        <v>0</v>
      </c>
      <c r="AE187" s="136">
        <f t="shared" si="61"/>
        <v>0</v>
      </c>
      <c r="AF187" s="139"/>
      <c r="AG187" s="138">
        <v>4</v>
      </c>
      <c r="AI187" s="23">
        <f>T187*Invoer!E$8</f>
        <v>0</v>
      </c>
      <c r="AJ187" s="23">
        <f>U187*Invoer!F$8</f>
        <v>0</v>
      </c>
      <c r="AK187" s="23">
        <f>V187*Invoer!G$8</f>
        <v>0</v>
      </c>
      <c r="AL187" s="23">
        <f>W187*Invoer!H$8</f>
        <v>0</v>
      </c>
      <c r="AM187" s="23">
        <f>X187*Invoer!I$8</f>
        <v>0</v>
      </c>
      <c r="AN187" s="23">
        <f>Y187*Invoer!J$8</f>
        <v>0</v>
      </c>
      <c r="AO187" s="23">
        <f>Z187*Invoer!K$8</f>
        <v>0</v>
      </c>
      <c r="AP187" s="23">
        <f>AA187*Invoer!L$8</f>
        <v>0</v>
      </c>
      <c r="AQ187" s="23">
        <f>AB187*Invoer!M$8</f>
        <v>0</v>
      </c>
      <c r="AR187" s="23">
        <f>AC187*Invoer!N$8</f>
        <v>0</v>
      </c>
      <c r="AS187" s="23">
        <f>AD187*Invoer!O$8</f>
        <v>0</v>
      </c>
      <c r="AT187" s="23">
        <f>AE187*Invoer!P$8</f>
        <v>0</v>
      </c>
      <c r="AV187" s="22">
        <f>Invoer!E$6</f>
        <v>1</v>
      </c>
      <c r="AW187" s="22">
        <f>Invoer!F$6</f>
        <v>1</v>
      </c>
      <c r="AX187" s="22">
        <f>Invoer!G$6</f>
        <v>1</v>
      </c>
      <c r="AY187" s="22">
        <f>Invoer!H$6</f>
        <v>1</v>
      </c>
      <c r="AZ187" s="22">
        <f>Invoer!I$6</f>
        <v>1</v>
      </c>
      <c r="BA187" s="22">
        <f>Invoer!J$6</f>
        <v>1</v>
      </c>
      <c r="BB187" s="22">
        <f>Invoer!K$6</f>
        <v>1</v>
      </c>
      <c r="BC187" s="22">
        <f>Invoer!L$6</f>
        <v>1</v>
      </c>
      <c r="BD187" s="22">
        <f>Invoer!M$6</f>
        <v>1</v>
      </c>
      <c r="BE187" s="22">
        <f>Invoer!N$6</f>
        <v>1</v>
      </c>
      <c r="BF187" s="22">
        <f>Invoer!O$6</f>
        <v>1</v>
      </c>
      <c r="BG187" s="22">
        <f>Invoer!P$6</f>
        <v>1</v>
      </c>
      <c r="BI187" s="8">
        <f>Invoer!B$5</f>
        <v>0.75</v>
      </c>
      <c r="BJ187" s="63">
        <f>G187*$F187*$BI187*Invoer!E$10</f>
        <v>0</v>
      </c>
      <c r="BK187" s="63">
        <f>H187*$F187*$BI187*Invoer!F$10</f>
        <v>0</v>
      </c>
      <c r="BL187" s="63">
        <f>I187*$F187*$BI187*Invoer!G$10</f>
        <v>0</v>
      </c>
      <c r="BM187" s="63">
        <f>J187*$F187*$BI187*Invoer!H$10</f>
        <v>0</v>
      </c>
      <c r="BN187" s="63">
        <f>K187*$F187*$BI187*Invoer!I$10</f>
        <v>0</v>
      </c>
      <c r="BO187" s="63">
        <f>L187*$F187*$BI187*Invoer!J$10</f>
        <v>0</v>
      </c>
      <c r="BP187" s="63">
        <f>M187*$F187*$BI187*Invoer!K$10</f>
        <v>0</v>
      </c>
      <c r="BQ187" s="63">
        <f>N187*$F187*$BI187*Invoer!L$10</f>
        <v>0</v>
      </c>
      <c r="BR187" s="63">
        <f>O187*$F187*$BI187*Invoer!M$10</f>
        <v>0</v>
      </c>
      <c r="BS187" s="63">
        <f>P187*$F187*$BI187*Invoer!N$10</f>
        <v>0</v>
      </c>
      <c r="BT187" s="63">
        <f>Q187*$F187*$BI187*Invoer!O$10</f>
        <v>0</v>
      </c>
      <c r="BU187" s="63">
        <f>R187*$F187*$BI187*Invoer!P$10</f>
        <v>0</v>
      </c>
      <c r="BW187" s="7">
        <f>((BJ187*AV187)*(T187*Invoer!E$7))+BJ187*(100%-AV187)*AI187</f>
        <v>0</v>
      </c>
      <c r="BX187" s="7">
        <f>((BK187*AW187)*(U187*Invoer!F$7))+BK187*(100%-AW187)*AJ187</f>
        <v>0</v>
      </c>
      <c r="BY187" s="7">
        <f>((BL187*AX187)*(V187*Invoer!G$7))+BL187*(100%-AX187)*AK187</f>
        <v>0</v>
      </c>
      <c r="BZ187" s="7">
        <f>((BM187*AY187)*(W187*Invoer!H$7))+BM187*(100%-AY187)*AL187</f>
        <v>0</v>
      </c>
      <c r="CA187" s="7">
        <f>((BN187*AZ187)*(X187*Invoer!I$7))+BN187*(100%-AZ187)*AM187</f>
        <v>0</v>
      </c>
      <c r="CB187" s="7">
        <f>((BO187*BA187)*(Y187*Invoer!J$7))+BO187*(100%-BA187)*AN187</f>
        <v>0</v>
      </c>
      <c r="CC187" s="7">
        <f>((BP187*BB187)*(Z187*Invoer!K$7))+BP187*(100%-BB187)*AO187</f>
        <v>0</v>
      </c>
      <c r="CD187" s="7">
        <f>((BQ187*BC187)*(AA187*Invoer!L$7))+BQ187*(100%-BC187)*AP187</f>
        <v>0</v>
      </c>
      <c r="CE187" s="7">
        <f>((BR187*BD187)*(AB187*Invoer!M$7))+BR187*(100%-BD187)*AQ187</f>
        <v>0</v>
      </c>
      <c r="CF187" s="7">
        <f>((BS187*BE187)*(AC187*Invoer!N$7))+BS187*(100%-BE187)*AR187</f>
        <v>0</v>
      </c>
      <c r="CG187" s="7">
        <f>((BT187*BF187)*(AD187*Invoer!O$7))+BT187*(100%-BF187)*AS187</f>
        <v>0</v>
      </c>
      <c r="CH187" s="7">
        <f>((BU187*BG187)*(AE187*Invoer!P$7))+BU187*(100%-BG187)*AT187</f>
        <v>0</v>
      </c>
      <c r="CI187" s="7"/>
      <c r="CJ187" s="145">
        <f t="shared" si="58"/>
        <v>0</v>
      </c>
      <c r="CK187" s="145">
        <f t="shared" si="59"/>
        <v>0</v>
      </c>
      <c r="CL187" s="145">
        <f t="shared" si="44"/>
        <v>0</v>
      </c>
      <c r="CM187" s="145">
        <f t="shared" si="45"/>
        <v>0</v>
      </c>
      <c r="CN187" s="145">
        <f t="shared" si="46"/>
        <v>0</v>
      </c>
      <c r="CO187" s="145">
        <f t="shared" si="47"/>
        <v>0</v>
      </c>
      <c r="CP187" s="145">
        <f t="shared" si="48"/>
        <v>0</v>
      </c>
      <c r="CQ187" s="145">
        <f t="shared" si="49"/>
        <v>0</v>
      </c>
      <c r="CR187" s="145">
        <f t="shared" si="50"/>
        <v>0</v>
      </c>
      <c r="CS187" s="145">
        <f t="shared" si="51"/>
        <v>0</v>
      </c>
      <c r="CT187" s="145">
        <f t="shared" si="52"/>
        <v>0</v>
      </c>
      <c r="CU187" s="145">
        <f t="shared" si="53"/>
        <v>0</v>
      </c>
    </row>
    <row r="188" spans="1:99">
      <c r="A188" s="255" t="s">
        <v>567</v>
      </c>
      <c r="B188" s="248"/>
      <c r="C188" s="246" t="s">
        <v>568</v>
      </c>
      <c r="D188" s="244" t="s">
        <v>103</v>
      </c>
      <c r="E188" s="148" t="s">
        <v>616</v>
      </c>
      <c r="F188" s="206">
        <v>0</v>
      </c>
      <c r="G188" s="207">
        <v>0</v>
      </c>
      <c r="H188" s="207">
        <v>0.2</v>
      </c>
      <c r="I188" s="207">
        <v>0.5</v>
      </c>
      <c r="J188" s="207">
        <v>0.6</v>
      </c>
      <c r="K188" s="207">
        <v>0.75</v>
      </c>
      <c r="L188" s="207">
        <v>0.75</v>
      </c>
      <c r="M188" s="207">
        <v>0.75</v>
      </c>
      <c r="N188" s="207">
        <v>0.75</v>
      </c>
      <c r="O188" s="207">
        <v>0.75</v>
      </c>
      <c r="P188" s="207">
        <v>0.75</v>
      </c>
      <c r="Q188" s="207">
        <v>0.75</v>
      </c>
      <c r="R188" s="207">
        <v>0.75</v>
      </c>
      <c r="S188" s="208"/>
      <c r="T188" s="209">
        <v>0</v>
      </c>
      <c r="U188" s="136">
        <f t="shared" si="61"/>
        <v>0</v>
      </c>
      <c r="V188" s="136">
        <f t="shared" si="61"/>
        <v>0</v>
      </c>
      <c r="W188" s="136">
        <f t="shared" si="61"/>
        <v>0</v>
      </c>
      <c r="X188" s="136">
        <f t="shared" si="61"/>
        <v>0</v>
      </c>
      <c r="Y188" s="136">
        <f t="shared" si="61"/>
        <v>0</v>
      </c>
      <c r="Z188" s="136">
        <f t="shared" si="61"/>
        <v>0</v>
      </c>
      <c r="AA188" s="136">
        <f t="shared" si="61"/>
        <v>0</v>
      </c>
      <c r="AB188" s="136">
        <f t="shared" si="61"/>
        <v>0</v>
      </c>
      <c r="AC188" s="136">
        <f t="shared" si="61"/>
        <v>0</v>
      </c>
      <c r="AD188" s="136">
        <f t="shared" si="61"/>
        <v>0</v>
      </c>
      <c r="AE188" s="136">
        <f t="shared" si="61"/>
        <v>0</v>
      </c>
      <c r="AF188" s="139"/>
      <c r="AG188" s="138">
        <v>4</v>
      </c>
      <c r="AI188" s="23">
        <f>T188*Invoer!E$8</f>
        <v>0</v>
      </c>
      <c r="AJ188" s="23">
        <f>U188*Invoer!F$8</f>
        <v>0</v>
      </c>
      <c r="AK188" s="23">
        <f>V188*Invoer!G$8</f>
        <v>0</v>
      </c>
      <c r="AL188" s="23">
        <f>W188*Invoer!H$8</f>
        <v>0</v>
      </c>
      <c r="AM188" s="23">
        <f>X188*Invoer!I$8</f>
        <v>0</v>
      </c>
      <c r="AN188" s="23">
        <f>Y188*Invoer!J$8</f>
        <v>0</v>
      </c>
      <c r="AO188" s="23">
        <f>Z188*Invoer!K$8</f>
        <v>0</v>
      </c>
      <c r="AP188" s="23">
        <f>AA188*Invoer!L$8</f>
        <v>0</v>
      </c>
      <c r="AQ188" s="23">
        <f>AB188*Invoer!M$8</f>
        <v>0</v>
      </c>
      <c r="AR188" s="23">
        <f>AC188*Invoer!N$8</f>
        <v>0</v>
      </c>
      <c r="AS188" s="23">
        <f>AD188*Invoer!O$8</f>
        <v>0</v>
      </c>
      <c r="AT188" s="23">
        <f>AE188*Invoer!P$8</f>
        <v>0</v>
      </c>
      <c r="AV188" s="22">
        <f>Invoer!E$6</f>
        <v>1</v>
      </c>
      <c r="AW188" s="22">
        <f>Invoer!F$6</f>
        <v>1</v>
      </c>
      <c r="AX188" s="22">
        <f>Invoer!G$6</f>
        <v>1</v>
      </c>
      <c r="AY188" s="22">
        <f>Invoer!H$6</f>
        <v>1</v>
      </c>
      <c r="AZ188" s="22">
        <f>Invoer!I$6</f>
        <v>1</v>
      </c>
      <c r="BA188" s="22">
        <f>Invoer!J$6</f>
        <v>1</v>
      </c>
      <c r="BB188" s="22">
        <f>Invoer!K$6</f>
        <v>1</v>
      </c>
      <c r="BC188" s="22">
        <f>Invoer!L$6</f>
        <v>1</v>
      </c>
      <c r="BD188" s="22">
        <f>Invoer!M$6</f>
        <v>1</v>
      </c>
      <c r="BE188" s="22">
        <f>Invoer!N$6</f>
        <v>1</v>
      </c>
      <c r="BF188" s="22">
        <f>Invoer!O$6</f>
        <v>1</v>
      </c>
      <c r="BG188" s="22">
        <f>Invoer!P$6</f>
        <v>1</v>
      </c>
      <c r="BI188" s="8">
        <f>Invoer!B$5</f>
        <v>0.75</v>
      </c>
      <c r="BJ188" s="63">
        <f>G188*$F188*$BI188*Invoer!E$10</f>
        <v>0</v>
      </c>
      <c r="BK188" s="63">
        <f>H188*$F188*$BI188*Invoer!F$10</f>
        <v>0</v>
      </c>
      <c r="BL188" s="63">
        <f>I188*$F188*$BI188*Invoer!G$10</f>
        <v>0</v>
      </c>
      <c r="BM188" s="63">
        <f>J188*$F188*$BI188*Invoer!H$10</f>
        <v>0</v>
      </c>
      <c r="BN188" s="63">
        <f>K188*$F188*$BI188*Invoer!I$10</f>
        <v>0</v>
      </c>
      <c r="BO188" s="63">
        <f>L188*$F188*$BI188*Invoer!J$10</f>
        <v>0</v>
      </c>
      <c r="BP188" s="63">
        <f>M188*$F188*$BI188*Invoer!K$10</f>
        <v>0</v>
      </c>
      <c r="BQ188" s="63">
        <f>N188*$F188*$BI188*Invoer!L$10</f>
        <v>0</v>
      </c>
      <c r="BR188" s="63">
        <f>O188*$F188*$BI188*Invoer!M$10</f>
        <v>0</v>
      </c>
      <c r="BS188" s="63">
        <f>P188*$F188*$BI188*Invoer!N$10</f>
        <v>0</v>
      </c>
      <c r="BT188" s="63">
        <f>Q188*$F188*$BI188*Invoer!O$10</f>
        <v>0</v>
      </c>
      <c r="BU188" s="63">
        <f>R188*$F188*$BI188*Invoer!P$10</f>
        <v>0</v>
      </c>
      <c r="BW188" s="7">
        <f>((BJ188*AV188)*(T188*Invoer!E$7))+BJ188*(100%-AV188)*AI188</f>
        <v>0</v>
      </c>
      <c r="BX188" s="7">
        <f>((BK188*AW188)*(U188*Invoer!F$7))+BK188*(100%-AW188)*AJ188</f>
        <v>0</v>
      </c>
      <c r="BY188" s="7">
        <f>((BL188*AX188)*(V188*Invoer!G$7))+BL188*(100%-AX188)*AK188</f>
        <v>0</v>
      </c>
      <c r="BZ188" s="7">
        <f>((BM188*AY188)*(W188*Invoer!H$7))+BM188*(100%-AY188)*AL188</f>
        <v>0</v>
      </c>
      <c r="CA188" s="7">
        <f>((BN188*AZ188)*(X188*Invoer!I$7))+BN188*(100%-AZ188)*AM188</f>
        <v>0</v>
      </c>
      <c r="CB188" s="7">
        <f>((BO188*BA188)*(Y188*Invoer!J$7))+BO188*(100%-BA188)*AN188</f>
        <v>0</v>
      </c>
      <c r="CC188" s="7">
        <f>((BP188*BB188)*(Z188*Invoer!K$7))+BP188*(100%-BB188)*AO188</f>
        <v>0</v>
      </c>
      <c r="CD188" s="7">
        <f>((BQ188*BC188)*(AA188*Invoer!L$7))+BQ188*(100%-BC188)*AP188</f>
        <v>0</v>
      </c>
      <c r="CE188" s="7">
        <f>((BR188*BD188)*(AB188*Invoer!M$7))+BR188*(100%-BD188)*AQ188</f>
        <v>0</v>
      </c>
      <c r="CF188" s="7">
        <f>((BS188*BE188)*(AC188*Invoer!N$7))+BS188*(100%-BE188)*AR188</f>
        <v>0</v>
      </c>
      <c r="CG188" s="7">
        <f>((BT188*BF188)*(AD188*Invoer!O$7))+BT188*(100%-BF188)*AS188</f>
        <v>0</v>
      </c>
      <c r="CH188" s="7">
        <f>((BU188*BG188)*(AE188*Invoer!P$7))+BU188*(100%-BG188)*AT188</f>
        <v>0</v>
      </c>
      <c r="CI188" s="7"/>
      <c r="CJ188" s="145">
        <f t="shared" si="58"/>
        <v>0</v>
      </c>
      <c r="CK188" s="145">
        <f t="shared" si="59"/>
        <v>0</v>
      </c>
      <c r="CL188" s="145">
        <f t="shared" si="44"/>
        <v>0</v>
      </c>
      <c r="CM188" s="145">
        <f t="shared" si="45"/>
        <v>0</v>
      </c>
      <c r="CN188" s="145">
        <f t="shared" si="46"/>
        <v>0</v>
      </c>
      <c r="CO188" s="145">
        <f t="shared" si="47"/>
        <v>0</v>
      </c>
      <c r="CP188" s="145">
        <f t="shared" si="48"/>
        <v>0</v>
      </c>
      <c r="CQ188" s="145">
        <f t="shared" si="49"/>
        <v>0</v>
      </c>
      <c r="CR188" s="145">
        <f t="shared" si="50"/>
        <v>0</v>
      </c>
      <c r="CS188" s="145">
        <f t="shared" si="51"/>
        <v>0</v>
      </c>
      <c r="CT188" s="145">
        <f t="shared" si="52"/>
        <v>0</v>
      </c>
      <c r="CU188" s="145">
        <f t="shared" si="53"/>
        <v>0</v>
      </c>
    </row>
    <row r="189" spans="1:99">
      <c r="A189" s="241" t="s">
        <v>307</v>
      </c>
      <c r="B189" s="242"/>
      <c r="C189" s="246" t="s">
        <v>308</v>
      </c>
      <c r="D189" s="244" t="s">
        <v>160</v>
      </c>
      <c r="E189" s="148" t="s">
        <v>643</v>
      </c>
      <c r="F189" s="206">
        <v>33</v>
      </c>
      <c r="G189" s="207">
        <v>0</v>
      </c>
      <c r="H189" s="207">
        <v>0.5</v>
      </c>
      <c r="I189" s="207">
        <v>1</v>
      </c>
      <c r="J189" s="207">
        <v>1.5</v>
      </c>
      <c r="K189" s="207">
        <v>2.2000000000000002</v>
      </c>
      <c r="L189" s="207">
        <v>2.5</v>
      </c>
      <c r="M189" s="207">
        <v>3</v>
      </c>
      <c r="N189" s="207">
        <v>3.5</v>
      </c>
      <c r="O189" s="207">
        <v>4</v>
      </c>
      <c r="P189" s="207">
        <v>4.5</v>
      </c>
      <c r="Q189" s="207">
        <v>4.5</v>
      </c>
      <c r="R189" s="207">
        <v>4.5</v>
      </c>
      <c r="S189" s="210"/>
      <c r="T189" s="209">
        <v>6</v>
      </c>
      <c r="U189" s="136">
        <f t="shared" si="61"/>
        <v>6</v>
      </c>
      <c r="V189" s="136">
        <f t="shared" si="61"/>
        <v>6</v>
      </c>
      <c r="W189" s="136">
        <f t="shared" si="61"/>
        <v>6</v>
      </c>
      <c r="X189" s="136">
        <f t="shared" si="61"/>
        <v>6</v>
      </c>
      <c r="Y189" s="136">
        <f t="shared" si="61"/>
        <v>6</v>
      </c>
      <c r="Z189" s="136">
        <f t="shared" si="61"/>
        <v>6</v>
      </c>
      <c r="AA189" s="136">
        <f t="shared" si="61"/>
        <v>6</v>
      </c>
      <c r="AB189" s="136">
        <f t="shared" si="61"/>
        <v>6</v>
      </c>
      <c r="AC189" s="136">
        <f t="shared" si="61"/>
        <v>6</v>
      </c>
      <c r="AD189" s="136">
        <f t="shared" si="61"/>
        <v>6</v>
      </c>
      <c r="AE189" s="136">
        <f t="shared" si="61"/>
        <v>6</v>
      </c>
      <c r="AF189" s="139"/>
      <c r="AG189" s="138">
        <v>4</v>
      </c>
      <c r="AI189" s="23">
        <f>T189*Invoer!E$8</f>
        <v>3.5999999999999996</v>
      </c>
      <c r="AJ189" s="23">
        <f>U189*Invoer!F$8</f>
        <v>3.5999999999999996</v>
      </c>
      <c r="AK189" s="23">
        <f>V189*Invoer!G$8</f>
        <v>3.5999999999999996</v>
      </c>
      <c r="AL189" s="23">
        <f>W189*Invoer!H$8</f>
        <v>3.5999999999999996</v>
      </c>
      <c r="AM189" s="23">
        <f>X189*Invoer!I$8</f>
        <v>3.5999999999999996</v>
      </c>
      <c r="AN189" s="23">
        <f>Y189*Invoer!J$8</f>
        <v>3.5999999999999996</v>
      </c>
      <c r="AO189" s="23">
        <f>Z189*Invoer!K$8</f>
        <v>3.5999999999999996</v>
      </c>
      <c r="AP189" s="23">
        <f>AA189*Invoer!L$8</f>
        <v>3.5999999999999996</v>
      </c>
      <c r="AQ189" s="23">
        <f>AB189*Invoer!M$8</f>
        <v>3.5999999999999996</v>
      </c>
      <c r="AR189" s="23">
        <f>AC189*Invoer!N$8</f>
        <v>3.5999999999999996</v>
      </c>
      <c r="AS189" s="23">
        <f>AD189*Invoer!O$8</f>
        <v>3.5999999999999996</v>
      </c>
      <c r="AT189" s="23">
        <f>AE189*Invoer!P$8</f>
        <v>3.5999999999999996</v>
      </c>
      <c r="AV189" s="22">
        <f>Invoer!E$6</f>
        <v>1</v>
      </c>
      <c r="AW189" s="22">
        <f>Invoer!F$6</f>
        <v>1</v>
      </c>
      <c r="AX189" s="22">
        <f>Invoer!G$6</f>
        <v>1</v>
      </c>
      <c r="AY189" s="22">
        <f>Invoer!H$6</f>
        <v>1</v>
      </c>
      <c r="AZ189" s="22">
        <f>Invoer!I$6</f>
        <v>1</v>
      </c>
      <c r="BA189" s="22">
        <f>Invoer!J$6</f>
        <v>1</v>
      </c>
      <c r="BB189" s="22">
        <f>Invoer!K$6</f>
        <v>1</v>
      </c>
      <c r="BC189" s="22">
        <f>Invoer!L$6</f>
        <v>1</v>
      </c>
      <c r="BD189" s="22">
        <f>Invoer!M$6</f>
        <v>1</v>
      </c>
      <c r="BE189" s="22">
        <f>Invoer!N$6</f>
        <v>1</v>
      </c>
      <c r="BF189" s="22">
        <f>Invoer!O$6</f>
        <v>1</v>
      </c>
      <c r="BG189" s="22">
        <f>Invoer!P$6</f>
        <v>1</v>
      </c>
      <c r="BI189" s="8">
        <f>Invoer!B$5</f>
        <v>0.75</v>
      </c>
      <c r="BJ189" s="63">
        <f>G189*$F189*$BI189*Invoer!E$10</f>
        <v>0</v>
      </c>
      <c r="BK189" s="63">
        <f>H189*$F189*$BI189*Invoer!F$10</f>
        <v>12.375</v>
      </c>
      <c r="BL189" s="63">
        <f>I189*$F189*$BI189*Invoer!G$10</f>
        <v>24.75</v>
      </c>
      <c r="BM189" s="63">
        <f>J189*$F189*$BI189*Invoer!H$10</f>
        <v>37.125</v>
      </c>
      <c r="BN189" s="63">
        <f>K189*$F189*$BI189*Invoer!I$10</f>
        <v>54.45</v>
      </c>
      <c r="BO189" s="63">
        <f>L189*$F189*$BI189*Invoer!J$10</f>
        <v>61.875</v>
      </c>
      <c r="BP189" s="63">
        <f>M189*$F189*$BI189*Invoer!K$10</f>
        <v>74.25</v>
      </c>
      <c r="BQ189" s="63">
        <f>N189*$F189*$BI189*Invoer!L$10</f>
        <v>86.625</v>
      </c>
      <c r="BR189" s="63">
        <f>O189*$F189*$BI189*Invoer!M$10</f>
        <v>99</v>
      </c>
      <c r="BS189" s="63">
        <f>P189*$F189*$BI189*Invoer!N$10</f>
        <v>111.375</v>
      </c>
      <c r="BT189" s="63">
        <f>Q189*$F189*$BI189*Invoer!O$10</f>
        <v>111.375</v>
      </c>
      <c r="BU189" s="63">
        <f>R189*$F189*$BI189*Invoer!P$10</f>
        <v>111.375</v>
      </c>
      <c r="BW189" s="7">
        <f>((BJ189*AV189)*(T189*Invoer!E$7))+BJ189*(100%-AV189)*AI189</f>
        <v>0</v>
      </c>
      <c r="BX189" s="7">
        <f>((BK189*AW189)*(U189*Invoer!F$7))+BK189*(100%-AW189)*AJ189</f>
        <v>74.25</v>
      </c>
      <c r="BY189" s="7">
        <f>((BL189*AX189)*(V189*Invoer!G$7))+BL189*(100%-AX189)*AK189</f>
        <v>148.5</v>
      </c>
      <c r="BZ189" s="7">
        <f>((BM189*AY189)*(W189*Invoer!H$7))+BM189*(100%-AY189)*AL189</f>
        <v>222.75</v>
      </c>
      <c r="CA189" s="7">
        <f>((BN189*AZ189)*(X189*Invoer!I$7))+BN189*(100%-AZ189)*AM189</f>
        <v>326.70000000000005</v>
      </c>
      <c r="CB189" s="7">
        <f>((BO189*BA189)*(Y189*Invoer!J$7))+BO189*(100%-BA189)*AN189</f>
        <v>371.25</v>
      </c>
      <c r="CC189" s="7">
        <f>((BP189*BB189)*(Z189*Invoer!K$7))+BP189*(100%-BB189)*AO189</f>
        <v>445.5</v>
      </c>
      <c r="CD189" s="7">
        <f>((BQ189*BC189)*(AA189*Invoer!L$7))+BQ189*(100%-BC189)*AP189</f>
        <v>519.75</v>
      </c>
      <c r="CE189" s="7">
        <f>((BR189*BD189)*(AB189*Invoer!M$7))+BR189*(100%-BD189)*AQ189</f>
        <v>594</v>
      </c>
      <c r="CF189" s="7">
        <f>((BS189*BE189)*(AC189*Invoer!N$7))+BS189*(100%-BE189)*AR189</f>
        <v>668.25</v>
      </c>
      <c r="CG189" s="7">
        <f>((BT189*BF189)*(AD189*Invoer!O$7))+BT189*(100%-BF189)*AS189</f>
        <v>668.25</v>
      </c>
      <c r="CH189" s="7">
        <f>((BU189*BG189)*(AE189*Invoer!P$7))+BU189*(100%-BG189)*AT189</f>
        <v>668.25</v>
      </c>
      <c r="CI189" s="7"/>
      <c r="CJ189" s="145">
        <f t="shared" si="58"/>
        <v>0</v>
      </c>
      <c r="CK189" s="145">
        <f t="shared" si="59"/>
        <v>3.09375</v>
      </c>
      <c r="CL189" s="145">
        <f t="shared" si="44"/>
        <v>6.1875</v>
      </c>
      <c r="CM189" s="145">
        <f t="shared" si="45"/>
        <v>9.28125</v>
      </c>
      <c r="CN189" s="145">
        <f t="shared" si="46"/>
        <v>13.612500000000001</v>
      </c>
      <c r="CO189" s="145">
        <f t="shared" si="47"/>
        <v>15.46875</v>
      </c>
      <c r="CP189" s="145">
        <f t="shared" si="48"/>
        <v>18.5625</v>
      </c>
      <c r="CQ189" s="145">
        <f t="shared" si="49"/>
        <v>21.65625</v>
      </c>
      <c r="CR189" s="145">
        <f t="shared" si="50"/>
        <v>24.75</v>
      </c>
      <c r="CS189" s="145">
        <f t="shared" si="51"/>
        <v>27.84375</v>
      </c>
      <c r="CT189" s="145">
        <f t="shared" si="52"/>
        <v>27.84375</v>
      </c>
      <c r="CU189" s="145">
        <f t="shared" si="53"/>
        <v>27.84375</v>
      </c>
    </row>
    <row r="190" spans="1:99">
      <c r="A190" s="255" t="s">
        <v>548</v>
      </c>
      <c r="B190" s="248"/>
      <c r="C190" s="246" t="s">
        <v>533</v>
      </c>
      <c r="D190" s="244" t="s">
        <v>122</v>
      </c>
      <c r="E190" s="148" t="s">
        <v>643</v>
      </c>
      <c r="F190" s="206">
        <v>0</v>
      </c>
      <c r="G190" s="207">
        <v>0</v>
      </c>
      <c r="H190" s="207">
        <v>0</v>
      </c>
      <c r="I190" s="207">
        <v>0</v>
      </c>
      <c r="J190" s="207">
        <v>0</v>
      </c>
      <c r="K190" s="207">
        <v>0</v>
      </c>
      <c r="L190" s="207">
        <v>1</v>
      </c>
      <c r="M190" s="207">
        <v>1.25</v>
      </c>
      <c r="N190" s="207">
        <v>1.25</v>
      </c>
      <c r="O190" s="207">
        <v>1.25</v>
      </c>
      <c r="P190" s="207">
        <v>1.25</v>
      </c>
      <c r="Q190" s="207">
        <v>1.25</v>
      </c>
      <c r="R190" s="207">
        <v>1.25</v>
      </c>
      <c r="S190" s="210"/>
      <c r="T190" s="209">
        <v>7.6972500000000004</v>
      </c>
      <c r="U190" s="136">
        <f t="shared" si="61"/>
        <v>7.6972500000000004</v>
      </c>
      <c r="V190" s="136">
        <f t="shared" si="61"/>
        <v>7.6972500000000004</v>
      </c>
      <c r="W190" s="136">
        <f t="shared" si="61"/>
        <v>7.6972500000000004</v>
      </c>
      <c r="X190" s="136">
        <f t="shared" si="61"/>
        <v>7.6972500000000004</v>
      </c>
      <c r="Y190" s="136">
        <f t="shared" si="61"/>
        <v>7.6972500000000004</v>
      </c>
      <c r="Z190" s="136">
        <f t="shared" si="61"/>
        <v>7.6972500000000004</v>
      </c>
      <c r="AA190" s="136">
        <f t="shared" si="61"/>
        <v>7.6972500000000004</v>
      </c>
      <c r="AB190" s="136">
        <f t="shared" si="61"/>
        <v>7.6972500000000004</v>
      </c>
      <c r="AC190" s="136">
        <f t="shared" si="61"/>
        <v>7.6972500000000004</v>
      </c>
      <c r="AD190" s="136">
        <f t="shared" si="61"/>
        <v>7.6972500000000004</v>
      </c>
      <c r="AE190" s="136">
        <f t="shared" si="61"/>
        <v>7.6972500000000004</v>
      </c>
      <c r="AF190" s="139"/>
      <c r="AG190" s="138">
        <v>4</v>
      </c>
      <c r="AI190" s="23">
        <f>T190*Invoer!E$8</f>
        <v>4.6183500000000004</v>
      </c>
      <c r="AJ190" s="23">
        <f>U190*Invoer!F$8</f>
        <v>4.6183500000000004</v>
      </c>
      <c r="AK190" s="23">
        <f>V190*Invoer!G$8</f>
        <v>4.6183500000000004</v>
      </c>
      <c r="AL190" s="23">
        <f>W190*Invoer!H$8</f>
        <v>4.6183500000000004</v>
      </c>
      <c r="AM190" s="23">
        <f>X190*Invoer!I$8</f>
        <v>4.6183500000000004</v>
      </c>
      <c r="AN190" s="23">
        <f>Y190*Invoer!J$8</f>
        <v>4.6183500000000004</v>
      </c>
      <c r="AO190" s="23">
        <f>Z190*Invoer!K$8</f>
        <v>4.6183500000000004</v>
      </c>
      <c r="AP190" s="23">
        <f>AA190*Invoer!L$8</f>
        <v>4.6183500000000004</v>
      </c>
      <c r="AQ190" s="23">
        <f>AB190*Invoer!M$8</f>
        <v>4.6183500000000004</v>
      </c>
      <c r="AR190" s="23">
        <f>AC190*Invoer!N$8</f>
        <v>4.6183500000000004</v>
      </c>
      <c r="AS190" s="23">
        <f>AD190*Invoer!O$8</f>
        <v>4.6183500000000004</v>
      </c>
      <c r="AT190" s="23">
        <f>AE190*Invoer!P$8</f>
        <v>4.6183500000000004</v>
      </c>
      <c r="AV190" s="22">
        <f>Invoer!E$6</f>
        <v>1</v>
      </c>
      <c r="AW190" s="22">
        <f>Invoer!F$6</f>
        <v>1</v>
      </c>
      <c r="AX190" s="22">
        <f>Invoer!G$6</f>
        <v>1</v>
      </c>
      <c r="AY190" s="22">
        <f>Invoer!H$6</f>
        <v>1</v>
      </c>
      <c r="AZ190" s="22">
        <f>Invoer!I$6</f>
        <v>1</v>
      </c>
      <c r="BA190" s="22">
        <f>Invoer!J$6</f>
        <v>1</v>
      </c>
      <c r="BB190" s="22">
        <f>Invoer!K$6</f>
        <v>1</v>
      </c>
      <c r="BC190" s="22">
        <f>Invoer!L$6</f>
        <v>1</v>
      </c>
      <c r="BD190" s="22">
        <f>Invoer!M$6</f>
        <v>1</v>
      </c>
      <c r="BE190" s="22">
        <f>Invoer!N$6</f>
        <v>1</v>
      </c>
      <c r="BF190" s="22">
        <f>Invoer!O$6</f>
        <v>1</v>
      </c>
      <c r="BG190" s="22">
        <f>Invoer!P$6</f>
        <v>1</v>
      </c>
      <c r="BI190" s="8">
        <f>Invoer!B$5</f>
        <v>0.75</v>
      </c>
      <c r="BJ190" s="63">
        <f>G190*$F190*$BI190*Invoer!E$10</f>
        <v>0</v>
      </c>
      <c r="BK190" s="63">
        <f>H190*$F190*$BI190*Invoer!F$10</f>
        <v>0</v>
      </c>
      <c r="BL190" s="63">
        <f>I190*$F190*$BI190*Invoer!G$10</f>
        <v>0</v>
      </c>
      <c r="BM190" s="63">
        <f>J190*$F190*$BI190*Invoer!H$10</f>
        <v>0</v>
      </c>
      <c r="BN190" s="63">
        <f>K190*$F190*$BI190*Invoer!I$10</f>
        <v>0</v>
      </c>
      <c r="BO190" s="63">
        <f>L190*$F190*$BI190*Invoer!J$10</f>
        <v>0</v>
      </c>
      <c r="BP190" s="63">
        <f>M190*$F190*$BI190*Invoer!K$10</f>
        <v>0</v>
      </c>
      <c r="BQ190" s="63">
        <f>N190*$F190*$BI190*Invoer!L$10</f>
        <v>0</v>
      </c>
      <c r="BR190" s="63">
        <f>O190*$F190*$BI190*Invoer!M$10</f>
        <v>0</v>
      </c>
      <c r="BS190" s="63">
        <f>P190*$F190*$BI190*Invoer!N$10</f>
        <v>0</v>
      </c>
      <c r="BT190" s="63">
        <f>Q190*$F190*$BI190*Invoer!O$10</f>
        <v>0</v>
      </c>
      <c r="BU190" s="63">
        <f>R190*$F190*$BI190*Invoer!P$10</f>
        <v>0</v>
      </c>
      <c r="BW190" s="7">
        <f>((BJ190*AV190)*(T190*Invoer!E$7))+BJ190*(100%-AV190)*AI190</f>
        <v>0</v>
      </c>
      <c r="BX190" s="7">
        <f>((BK190*AW190)*(U190*Invoer!F$7))+BK190*(100%-AW190)*AJ190</f>
        <v>0</v>
      </c>
      <c r="BY190" s="7">
        <f>((BL190*AX190)*(V190*Invoer!G$7))+BL190*(100%-AX190)*AK190</f>
        <v>0</v>
      </c>
      <c r="BZ190" s="7">
        <f>((BM190*AY190)*(W190*Invoer!H$7))+BM190*(100%-AY190)*AL190</f>
        <v>0</v>
      </c>
      <c r="CA190" s="7">
        <f>((BN190*AZ190)*(X190*Invoer!I$7))+BN190*(100%-AZ190)*AM190</f>
        <v>0</v>
      </c>
      <c r="CB190" s="7">
        <f>((BO190*BA190)*(Y190*Invoer!J$7))+BO190*(100%-BA190)*AN190</f>
        <v>0</v>
      </c>
      <c r="CC190" s="7">
        <f>((BP190*BB190)*(Z190*Invoer!K$7))+BP190*(100%-BB190)*AO190</f>
        <v>0</v>
      </c>
      <c r="CD190" s="7">
        <f>((BQ190*BC190)*(AA190*Invoer!L$7))+BQ190*(100%-BC190)*AP190</f>
        <v>0</v>
      </c>
      <c r="CE190" s="7">
        <f>((BR190*BD190)*(AB190*Invoer!M$7))+BR190*(100%-BD190)*AQ190</f>
        <v>0</v>
      </c>
      <c r="CF190" s="7">
        <f>((BS190*BE190)*(AC190*Invoer!N$7))+BS190*(100%-BE190)*AR190</f>
        <v>0</v>
      </c>
      <c r="CG190" s="7">
        <f>((BT190*BF190)*(AD190*Invoer!O$7))+BT190*(100%-BF190)*AS190</f>
        <v>0</v>
      </c>
      <c r="CH190" s="7">
        <f>((BU190*BG190)*(AE190*Invoer!P$7))+BU190*(100%-BG190)*AT190</f>
        <v>0</v>
      </c>
      <c r="CI190" s="7"/>
      <c r="CJ190" s="145">
        <f t="shared" si="58"/>
        <v>0</v>
      </c>
      <c r="CK190" s="145">
        <f t="shared" si="59"/>
        <v>0</v>
      </c>
      <c r="CL190" s="145">
        <f t="shared" si="44"/>
        <v>0</v>
      </c>
      <c r="CM190" s="145">
        <f t="shared" si="45"/>
        <v>0</v>
      </c>
      <c r="CN190" s="145">
        <f t="shared" si="46"/>
        <v>0</v>
      </c>
      <c r="CO190" s="145">
        <f t="shared" si="47"/>
        <v>0</v>
      </c>
      <c r="CP190" s="145">
        <f t="shared" si="48"/>
        <v>0</v>
      </c>
      <c r="CQ190" s="145">
        <f t="shared" si="49"/>
        <v>0</v>
      </c>
      <c r="CR190" s="145">
        <f t="shared" si="50"/>
        <v>0</v>
      </c>
      <c r="CS190" s="145">
        <f t="shared" si="51"/>
        <v>0</v>
      </c>
      <c r="CT190" s="145">
        <f t="shared" si="52"/>
        <v>0</v>
      </c>
      <c r="CU190" s="145">
        <f t="shared" si="53"/>
        <v>0</v>
      </c>
    </row>
    <row r="191" spans="1:99">
      <c r="A191" s="254" t="s">
        <v>438</v>
      </c>
      <c r="B191" s="251"/>
      <c r="C191" s="251" t="s">
        <v>534</v>
      </c>
      <c r="D191" s="252" t="s">
        <v>634</v>
      </c>
      <c r="E191" s="148" t="s">
        <v>616</v>
      </c>
      <c r="F191" s="206">
        <v>0</v>
      </c>
      <c r="G191" s="207">
        <v>0.05</v>
      </c>
      <c r="H191" s="207">
        <v>0.05</v>
      </c>
      <c r="I191" s="207">
        <v>0.05</v>
      </c>
      <c r="J191" s="207">
        <v>0.05</v>
      </c>
      <c r="K191" s="207">
        <v>0.05</v>
      </c>
      <c r="L191" s="207">
        <v>0.05</v>
      </c>
      <c r="M191" s="207">
        <v>0.05</v>
      </c>
      <c r="N191" s="207">
        <v>0.05</v>
      </c>
      <c r="O191" s="207">
        <v>0.05</v>
      </c>
      <c r="P191" s="207">
        <v>0.05</v>
      </c>
      <c r="Q191" s="207">
        <v>0.05</v>
      </c>
      <c r="R191" s="207">
        <v>0.05</v>
      </c>
      <c r="S191" s="210"/>
      <c r="T191" s="212">
        <v>60</v>
      </c>
      <c r="U191" s="136">
        <f t="shared" si="61"/>
        <v>60</v>
      </c>
      <c r="V191" s="136">
        <f t="shared" si="61"/>
        <v>60</v>
      </c>
      <c r="W191" s="136">
        <f t="shared" si="61"/>
        <v>60</v>
      </c>
      <c r="X191" s="136">
        <f t="shared" si="61"/>
        <v>60</v>
      </c>
      <c r="Y191" s="136">
        <f t="shared" si="61"/>
        <v>60</v>
      </c>
      <c r="Z191" s="136">
        <f t="shared" si="61"/>
        <v>60</v>
      </c>
      <c r="AA191" s="136">
        <f t="shared" si="61"/>
        <v>60</v>
      </c>
      <c r="AB191" s="136">
        <f t="shared" si="61"/>
        <v>60</v>
      </c>
      <c r="AC191" s="136">
        <f t="shared" si="61"/>
        <v>60</v>
      </c>
      <c r="AD191" s="136">
        <f t="shared" si="61"/>
        <v>60</v>
      </c>
      <c r="AE191" s="136">
        <f t="shared" si="61"/>
        <v>60</v>
      </c>
      <c r="AF191" s="139"/>
      <c r="AG191" s="138">
        <v>4</v>
      </c>
      <c r="AI191" s="23">
        <f>T191*Invoer!E$8</f>
        <v>36</v>
      </c>
      <c r="AJ191" s="23">
        <f>U191*Invoer!F$8</f>
        <v>36</v>
      </c>
      <c r="AK191" s="23">
        <f>V191*Invoer!G$8</f>
        <v>36</v>
      </c>
      <c r="AL191" s="23">
        <f>W191*Invoer!H$8</f>
        <v>36</v>
      </c>
      <c r="AM191" s="23">
        <f>X191*Invoer!I$8</f>
        <v>36</v>
      </c>
      <c r="AN191" s="23">
        <f>Y191*Invoer!J$8</f>
        <v>36</v>
      </c>
      <c r="AO191" s="23">
        <f>Z191*Invoer!K$8</f>
        <v>36</v>
      </c>
      <c r="AP191" s="23">
        <f>AA191*Invoer!L$8</f>
        <v>36</v>
      </c>
      <c r="AQ191" s="23">
        <f>AB191*Invoer!M$8</f>
        <v>36</v>
      </c>
      <c r="AR191" s="23">
        <f>AC191*Invoer!N$8</f>
        <v>36</v>
      </c>
      <c r="AS191" s="23">
        <f>AD191*Invoer!O$8</f>
        <v>36</v>
      </c>
      <c r="AT191" s="23">
        <f>AE191*Invoer!P$8</f>
        <v>36</v>
      </c>
      <c r="AU191" s="22"/>
      <c r="AV191" s="22">
        <f>Invoer!E$6</f>
        <v>1</v>
      </c>
      <c r="AW191" s="22">
        <f>Invoer!F$6</f>
        <v>1</v>
      </c>
      <c r="AX191" s="22">
        <f>Invoer!G$6</f>
        <v>1</v>
      </c>
      <c r="AY191" s="22">
        <f>Invoer!H$6</f>
        <v>1</v>
      </c>
      <c r="AZ191" s="22">
        <f>Invoer!I$6</f>
        <v>1</v>
      </c>
      <c r="BA191" s="22">
        <f>Invoer!J$6</f>
        <v>1</v>
      </c>
      <c r="BB191" s="22">
        <f>Invoer!K$6</f>
        <v>1</v>
      </c>
      <c r="BC191" s="22">
        <f>Invoer!L$6</f>
        <v>1</v>
      </c>
      <c r="BD191" s="22">
        <f>Invoer!M$6</f>
        <v>1</v>
      </c>
      <c r="BE191" s="22">
        <f>Invoer!N$6</f>
        <v>1</v>
      </c>
      <c r="BF191" s="22">
        <f>Invoer!O$6</f>
        <v>1</v>
      </c>
      <c r="BG191" s="22">
        <f>Invoer!P$6</f>
        <v>1</v>
      </c>
      <c r="BI191" s="8">
        <f>Invoer!B$5</f>
        <v>0.75</v>
      </c>
      <c r="BJ191" s="63">
        <f>G191*$F191*$BI191*Invoer!E$10</f>
        <v>0</v>
      </c>
      <c r="BK191" s="63">
        <f>H191*$F191*$BI191*Invoer!F$10</f>
        <v>0</v>
      </c>
      <c r="BL191" s="63">
        <f>I191*$F191*$BI191*Invoer!G$10</f>
        <v>0</v>
      </c>
      <c r="BM191" s="63">
        <f>J191*$F191*$BI191*Invoer!H$10</f>
        <v>0</v>
      </c>
      <c r="BN191" s="63">
        <f>K191*$F191*$BI191*Invoer!I$10</f>
        <v>0</v>
      </c>
      <c r="BO191" s="63">
        <f>L191*$F191*$BI191*Invoer!J$10</f>
        <v>0</v>
      </c>
      <c r="BP191" s="63">
        <f>M191*$F191*$BI191*Invoer!K$10</f>
        <v>0</v>
      </c>
      <c r="BQ191" s="63">
        <f>N191*$F191*$BI191*Invoer!L$10</f>
        <v>0</v>
      </c>
      <c r="BR191" s="63">
        <f>O191*$F191*$BI191*Invoer!M$10</f>
        <v>0</v>
      </c>
      <c r="BS191" s="63">
        <f>P191*$F191*$BI191*Invoer!N$10</f>
        <v>0</v>
      </c>
      <c r="BT191" s="63">
        <f>Q191*$F191*$BI191*Invoer!O$10</f>
        <v>0</v>
      </c>
      <c r="BU191" s="63">
        <f>R191*$F191*$BI191*Invoer!P$10</f>
        <v>0</v>
      </c>
      <c r="BW191" s="7">
        <f>((BJ191*AV191)*(T191*Invoer!E$7))+BJ191*(100%-AV191)*AI191</f>
        <v>0</v>
      </c>
      <c r="BX191" s="7">
        <f>((BK191*AW191)*(U191*Invoer!F$7))+BK191*(100%-AW191)*AJ191</f>
        <v>0</v>
      </c>
      <c r="BY191" s="7">
        <f>((BL191*AX191)*(V191*Invoer!G$7))+BL191*(100%-AX191)*AK191</f>
        <v>0</v>
      </c>
      <c r="BZ191" s="7">
        <f>((BM191*AY191)*(W191*Invoer!H$7))+BM191*(100%-AY191)*AL191</f>
        <v>0</v>
      </c>
      <c r="CA191" s="7">
        <f>((BN191*AZ191)*(X191*Invoer!I$7))+BN191*(100%-AZ191)*AM191</f>
        <v>0</v>
      </c>
      <c r="CB191" s="7">
        <f>((BO191*BA191)*(Y191*Invoer!J$7))+BO191*(100%-BA191)*AN191</f>
        <v>0</v>
      </c>
      <c r="CC191" s="7">
        <f>((BP191*BB191)*(Z191*Invoer!K$7))+BP191*(100%-BB191)*AO191</f>
        <v>0</v>
      </c>
      <c r="CD191" s="7">
        <f>((BQ191*BC191)*(AA191*Invoer!L$7))+BQ191*(100%-BC191)*AP191</f>
        <v>0</v>
      </c>
      <c r="CE191" s="7">
        <f>((BR191*BD191)*(AB191*Invoer!M$7))+BR191*(100%-BD191)*AQ191</f>
        <v>0</v>
      </c>
      <c r="CF191" s="7">
        <f>((BS191*BE191)*(AC191*Invoer!N$7))+BS191*(100%-BE191)*AR191</f>
        <v>0</v>
      </c>
      <c r="CG191" s="7">
        <f>((BT191*BF191)*(AD191*Invoer!O$7))+BT191*(100%-BF191)*AS191</f>
        <v>0</v>
      </c>
      <c r="CH191" s="7">
        <f>((BU191*BG191)*(AE191*Invoer!P$7))+BU191*(100%-BG191)*AT191</f>
        <v>0</v>
      </c>
      <c r="CJ191" s="145">
        <f t="shared" si="58"/>
        <v>0</v>
      </c>
      <c r="CK191" s="145">
        <f t="shared" si="59"/>
        <v>0</v>
      </c>
      <c r="CL191" s="145">
        <f t="shared" si="44"/>
        <v>0</v>
      </c>
      <c r="CM191" s="145">
        <f t="shared" si="45"/>
        <v>0</v>
      </c>
      <c r="CN191" s="145">
        <f t="shared" si="46"/>
        <v>0</v>
      </c>
      <c r="CO191" s="145">
        <f t="shared" si="47"/>
        <v>0</v>
      </c>
      <c r="CP191" s="145">
        <f t="shared" si="48"/>
        <v>0</v>
      </c>
      <c r="CQ191" s="145">
        <f t="shared" si="49"/>
        <v>0</v>
      </c>
      <c r="CR191" s="145">
        <f t="shared" si="50"/>
        <v>0</v>
      </c>
      <c r="CS191" s="145">
        <f t="shared" si="51"/>
        <v>0</v>
      </c>
      <c r="CT191" s="145">
        <f t="shared" si="52"/>
        <v>0</v>
      </c>
      <c r="CU191" s="145">
        <f t="shared" si="53"/>
        <v>0</v>
      </c>
    </row>
    <row r="192" spans="1:99">
      <c r="A192" s="241" t="s">
        <v>309</v>
      </c>
      <c r="B192" s="242"/>
      <c r="C192" s="243" t="s">
        <v>310</v>
      </c>
      <c r="D192" s="244" t="s">
        <v>122</v>
      </c>
      <c r="E192" s="148" t="s">
        <v>643</v>
      </c>
      <c r="F192" s="206">
        <v>0</v>
      </c>
      <c r="G192" s="207">
        <v>0</v>
      </c>
      <c r="H192" s="207">
        <v>0</v>
      </c>
      <c r="I192" s="207">
        <v>0</v>
      </c>
      <c r="J192" s="207">
        <v>0</v>
      </c>
      <c r="K192" s="207">
        <v>0</v>
      </c>
      <c r="L192" s="207">
        <v>0</v>
      </c>
      <c r="M192" s="207">
        <v>0</v>
      </c>
      <c r="N192" s="207">
        <v>0</v>
      </c>
      <c r="O192" s="207">
        <v>0</v>
      </c>
      <c r="P192" s="207">
        <v>0</v>
      </c>
      <c r="Q192" s="207">
        <v>0</v>
      </c>
      <c r="R192" s="207">
        <v>0</v>
      </c>
      <c r="S192" s="210"/>
      <c r="T192" s="209">
        <v>0</v>
      </c>
      <c r="U192" s="136">
        <f t="shared" si="61"/>
        <v>0</v>
      </c>
      <c r="V192" s="136">
        <f t="shared" si="61"/>
        <v>0</v>
      </c>
      <c r="W192" s="136">
        <f t="shared" si="61"/>
        <v>0</v>
      </c>
      <c r="X192" s="136">
        <f t="shared" si="61"/>
        <v>0</v>
      </c>
      <c r="Y192" s="136">
        <f t="shared" si="61"/>
        <v>0</v>
      </c>
      <c r="Z192" s="136">
        <f t="shared" si="61"/>
        <v>0</v>
      </c>
      <c r="AA192" s="136">
        <f t="shared" si="61"/>
        <v>0</v>
      </c>
      <c r="AB192" s="136">
        <f t="shared" si="61"/>
        <v>0</v>
      </c>
      <c r="AC192" s="136">
        <f t="shared" si="61"/>
        <v>0</v>
      </c>
      <c r="AD192" s="136">
        <f t="shared" si="61"/>
        <v>0</v>
      </c>
      <c r="AE192" s="136">
        <f t="shared" si="61"/>
        <v>0</v>
      </c>
      <c r="AF192" s="139"/>
      <c r="AG192" s="138">
        <v>4</v>
      </c>
      <c r="AI192" s="23">
        <f>T192*Invoer!E$8</f>
        <v>0</v>
      </c>
      <c r="AJ192" s="23">
        <f>U192*Invoer!F$8</f>
        <v>0</v>
      </c>
      <c r="AK192" s="23">
        <f>V192*Invoer!G$8</f>
        <v>0</v>
      </c>
      <c r="AL192" s="23">
        <f>W192*Invoer!H$8</f>
        <v>0</v>
      </c>
      <c r="AM192" s="23">
        <f>X192*Invoer!I$8</f>
        <v>0</v>
      </c>
      <c r="AN192" s="23">
        <f>Y192*Invoer!J$8</f>
        <v>0</v>
      </c>
      <c r="AO192" s="23">
        <f>Z192*Invoer!K$8</f>
        <v>0</v>
      </c>
      <c r="AP192" s="23">
        <f>AA192*Invoer!L$8</f>
        <v>0</v>
      </c>
      <c r="AQ192" s="23">
        <f>AB192*Invoer!M$8</f>
        <v>0</v>
      </c>
      <c r="AR192" s="23">
        <f>AC192*Invoer!N$8</f>
        <v>0</v>
      </c>
      <c r="AS192" s="23">
        <f>AD192*Invoer!O$8</f>
        <v>0</v>
      </c>
      <c r="AT192" s="23">
        <f>AE192*Invoer!P$8</f>
        <v>0</v>
      </c>
      <c r="AV192" s="22">
        <f>Invoer!E$6</f>
        <v>1</v>
      </c>
      <c r="AW192" s="22">
        <f>Invoer!F$6</f>
        <v>1</v>
      </c>
      <c r="AX192" s="22">
        <f>Invoer!G$6</f>
        <v>1</v>
      </c>
      <c r="AY192" s="22">
        <f>Invoer!H$6</f>
        <v>1</v>
      </c>
      <c r="AZ192" s="22">
        <f>Invoer!I$6</f>
        <v>1</v>
      </c>
      <c r="BA192" s="22">
        <f>Invoer!J$6</f>
        <v>1</v>
      </c>
      <c r="BB192" s="22">
        <f>Invoer!K$6</f>
        <v>1</v>
      </c>
      <c r="BC192" s="22">
        <f>Invoer!L$6</f>
        <v>1</v>
      </c>
      <c r="BD192" s="22">
        <f>Invoer!M$6</f>
        <v>1</v>
      </c>
      <c r="BE192" s="22">
        <f>Invoer!N$6</f>
        <v>1</v>
      </c>
      <c r="BF192" s="22">
        <f>Invoer!O$6</f>
        <v>1</v>
      </c>
      <c r="BG192" s="22">
        <f>Invoer!P$6</f>
        <v>1</v>
      </c>
      <c r="BI192" s="8">
        <f>Invoer!B$5</f>
        <v>0.75</v>
      </c>
      <c r="BJ192" s="63">
        <f>G192*$F192*$BI192*Invoer!E$10</f>
        <v>0</v>
      </c>
      <c r="BK192" s="63">
        <f>H192*$F192*$BI192*Invoer!F$10</f>
        <v>0</v>
      </c>
      <c r="BL192" s="63">
        <f>I192*$F192*$BI192*Invoer!G$10</f>
        <v>0</v>
      </c>
      <c r="BM192" s="63">
        <f>J192*$F192*$BI192*Invoer!H$10</f>
        <v>0</v>
      </c>
      <c r="BN192" s="63">
        <f>K192*$F192*$BI192*Invoer!I$10</f>
        <v>0</v>
      </c>
      <c r="BO192" s="63">
        <f>L192*$F192*$BI192*Invoer!J$10</f>
        <v>0</v>
      </c>
      <c r="BP192" s="63">
        <f>M192*$F192*$BI192*Invoer!K$10</f>
        <v>0</v>
      </c>
      <c r="BQ192" s="63">
        <f>N192*$F192*$BI192*Invoer!L$10</f>
        <v>0</v>
      </c>
      <c r="BR192" s="63">
        <f>O192*$F192*$BI192*Invoer!M$10</f>
        <v>0</v>
      </c>
      <c r="BS192" s="63">
        <f>P192*$F192*$BI192*Invoer!N$10</f>
        <v>0</v>
      </c>
      <c r="BT192" s="63">
        <f>Q192*$F192*$BI192*Invoer!O$10</f>
        <v>0</v>
      </c>
      <c r="BU192" s="63">
        <f>R192*$F192*$BI192*Invoer!P$10</f>
        <v>0</v>
      </c>
      <c r="BW192" s="7">
        <f>((BJ192*AV192)*(T192*Invoer!E$7))+BJ192*(100%-AV192)*AI192</f>
        <v>0</v>
      </c>
      <c r="BX192" s="7">
        <f>((BK192*AW192)*(U192*Invoer!F$7))+BK192*(100%-AW192)*AJ192</f>
        <v>0</v>
      </c>
      <c r="BY192" s="7">
        <f>((BL192*AX192)*(V192*Invoer!G$7))+BL192*(100%-AX192)*AK192</f>
        <v>0</v>
      </c>
      <c r="BZ192" s="7">
        <f>((BM192*AY192)*(W192*Invoer!H$7))+BM192*(100%-AY192)*AL192</f>
        <v>0</v>
      </c>
      <c r="CA192" s="7">
        <f>((BN192*AZ192)*(X192*Invoer!I$7))+BN192*(100%-AZ192)*AM192</f>
        <v>0</v>
      </c>
      <c r="CB192" s="7">
        <f>((BO192*BA192)*(Y192*Invoer!J$7))+BO192*(100%-BA192)*AN192</f>
        <v>0</v>
      </c>
      <c r="CC192" s="7">
        <f>((BP192*BB192)*(Z192*Invoer!K$7))+BP192*(100%-BB192)*AO192</f>
        <v>0</v>
      </c>
      <c r="CD192" s="7">
        <f>((BQ192*BC192)*(AA192*Invoer!L$7))+BQ192*(100%-BC192)*AP192</f>
        <v>0</v>
      </c>
      <c r="CE192" s="7">
        <f>((BR192*BD192)*(AB192*Invoer!M$7))+BR192*(100%-BD192)*AQ192</f>
        <v>0</v>
      </c>
      <c r="CF192" s="7">
        <f>((BS192*BE192)*(AC192*Invoer!N$7))+BS192*(100%-BE192)*AR192</f>
        <v>0</v>
      </c>
      <c r="CG192" s="7">
        <f>((BT192*BF192)*(AD192*Invoer!O$7))+BT192*(100%-BF192)*AS192</f>
        <v>0</v>
      </c>
      <c r="CH192" s="7">
        <f>((BU192*BG192)*(AE192*Invoer!P$7))+BU192*(100%-BG192)*AT192</f>
        <v>0</v>
      </c>
      <c r="CI192" s="7"/>
      <c r="CJ192" s="145">
        <f t="shared" si="58"/>
        <v>0</v>
      </c>
      <c r="CK192" s="145">
        <f t="shared" si="59"/>
        <v>0</v>
      </c>
      <c r="CL192" s="145">
        <f t="shared" si="44"/>
        <v>0</v>
      </c>
      <c r="CM192" s="145">
        <f t="shared" si="45"/>
        <v>0</v>
      </c>
      <c r="CN192" s="145">
        <f t="shared" si="46"/>
        <v>0</v>
      </c>
      <c r="CO192" s="145">
        <f t="shared" si="47"/>
        <v>0</v>
      </c>
      <c r="CP192" s="145">
        <f t="shared" si="48"/>
        <v>0</v>
      </c>
      <c r="CQ192" s="145">
        <f t="shared" si="49"/>
        <v>0</v>
      </c>
      <c r="CR192" s="145">
        <f t="shared" si="50"/>
        <v>0</v>
      </c>
      <c r="CS192" s="145">
        <f t="shared" si="51"/>
        <v>0</v>
      </c>
      <c r="CT192" s="145">
        <f t="shared" si="52"/>
        <v>0</v>
      </c>
      <c r="CU192" s="145">
        <f t="shared" si="53"/>
        <v>0</v>
      </c>
    </row>
    <row r="193" spans="1:99">
      <c r="A193" s="241" t="s">
        <v>311</v>
      </c>
      <c r="B193" s="242"/>
      <c r="C193" s="246" t="s">
        <v>312</v>
      </c>
      <c r="D193" s="244" t="s">
        <v>313</v>
      </c>
      <c r="E193" s="148" t="s">
        <v>643</v>
      </c>
      <c r="F193" s="206">
        <v>0</v>
      </c>
      <c r="G193" s="207">
        <v>0</v>
      </c>
      <c r="H193" s="207">
        <v>0</v>
      </c>
      <c r="I193" s="207">
        <v>0</v>
      </c>
      <c r="J193" s="207">
        <v>0</v>
      </c>
      <c r="K193" s="207">
        <v>0</v>
      </c>
      <c r="L193" s="207">
        <v>0</v>
      </c>
      <c r="M193" s="207">
        <v>0</v>
      </c>
      <c r="N193" s="207">
        <v>0</v>
      </c>
      <c r="O193" s="207">
        <v>0</v>
      </c>
      <c r="P193" s="207">
        <v>0</v>
      </c>
      <c r="Q193" s="207">
        <v>0</v>
      </c>
      <c r="R193" s="207">
        <v>0</v>
      </c>
      <c r="S193" s="210"/>
      <c r="T193" s="209">
        <v>0</v>
      </c>
      <c r="U193" s="136">
        <f t="shared" si="61"/>
        <v>0</v>
      </c>
      <c r="V193" s="136">
        <f t="shared" si="61"/>
        <v>0</v>
      </c>
      <c r="W193" s="136">
        <f t="shared" si="61"/>
        <v>0</v>
      </c>
      <c r="X193" s="136">
        <f t="shared" si="61"/>
        <v>0</v>
      </c>
      <c r="Y193" s="136">
        <f t="shared" si="61"/>
        <v>0</v>
      </c>
      <c r="Z193" s="136">
        <f t="shared" si="61"/>
        <v>0</v>
      </c>
      <c r="AA193" s="136">
        <f t="shared" si="61"/>
        <v>0</v>
      </c>
      <c r="AB193" s="136">
        <f t="shared" si="61"/>
        <v>0</v>
      </c>
      <c r="AC193" s="136">
        <f t="shared" si="61"/>
        <v>0</v>
      </c>
      <c r="AD193" s="136">
        <f t="shared" si="61"/>
        <v>0</v>
      </c>
      <c r="AE193" s="136">
        <f t="shared" si="61"/>
        <v>0</v>
      </c>
      <c r="AF193" s="139"/>
      <c r="AG193" s="138">
        <v>4</v>
      </c>
      <c r="AI193" s="23">
        <f>T193*Invoer!E$8</f>
        <v>0</v>
      </c>
      <c r="AJ193" s="23">
        <f>U193*Invoer!F$8</f>
        <v>0</v>
      </c>
      <c r="AK193" s="23">
        <f>V193*Invoer!G$8</f>
        <v>0</v>
      </c>
      <c r="AL193" s="23">
        <f>W193*Invoer!H$8</f>
        <v>0</v>
      </c>
      <c r="AM193" s="23">
        <f>X193*Invoer!I$8</f>
        <v>0</v>
      </c>
      <c r="AN193" s="23">
        <f>Y193*Invoer!J$8</f>
        <v>0</v>
      </c>
      <c r="AO193" s="23">
        <f>Z193*Invoer!K$8</f>
        <v>0</v>
      </c>
      <c r="AP193" s="23">
        <f>AA193*Invoer!L$8</f>
        <v>0</v>
      </c>
      <c r="AQ193" s="23">
        <f>AB193*Invoer!M$8</f>
        <v>0</v>
      </c>
      <c r="AR193" s="23">
        <f>AC193*Invoer!N$8</f>
        <v>0</v>
      </c>
      <c r="AS193" s="23">
        <f>AD193*Invoer!O$8</f>
        <v>0</v>
      </c>
      <c r="AT193" s="23">
        <f>AE193*Invoer!P$8</f>
        <v>0</v>
      </c>
      <c r="AV193" s="22">
        <f>Invoer!E$6</f>
        <v>1</v>
      </c>
      <c r="AW193" s="22">
        <f>Invoer!F$6</f>
        <v>1</v>
      </c>
      <c r="AX193" s="22">
        <f>Invoer!G$6</f>
        <v>1</v>
      </c>
      <c r="AY193" s="22">
        <f>Invoer!H$6</f>
        <v>1</v>
      </c>
      <c r="AZ193" s="22">
        <f>Invoer!I$6</f>
        <v>1</v>
      </c>
      <c r="BA193" s="22">
        <f>Invoer!J$6</f>
        <v>1</v>
      </c>
      <c r="BB193" s="22">
        <f>Invoer!K$6</f>
        <v>1</v>
      </c>
      <c r="BC193" s="22">
        <f>Invoer!L$6</f>
        <v>1</v>
      </c>
      <c r="BD193" s="22">
        <f>Invoer!M$6</f>
        <v>1</v>
      </c>
      <c r="BE193" s="22">
        <f>Invoer!N$6</f>
        <v>1</v>
      </c>
      <c r="BF193" s="22">
        <f>Invoer!O$6</f>
        <v>1</v>
      </c>
      <c r="BG193" s="22">
        <f>Invoer!P$6</f>
        <v>1</v>
      </c>
      <c r="BI193" s="8">
        <f>Invoer!B$5</f>
        <v>0.75</v>
      </c>
      <c r="BJ193" s="63">
        <f>G193*$F193*$BI193*Invoer!E$10</f>
        <v>0</v>
      </c>
      <c r="BK193" s="63">
        <f>H193*$F193*$BI193*Invoer!F$10</f>
        <v>0</v>
      </c>
      <c r="BL193" s="63">
        <f>I193*$F193*$BI193*Invoer!G$10</f>
        <v>0</v>
      </c>
      <c r="BM193" s="63">
        <f>J193*$F193*$BI193*Invoer!H$10</f>
        <v>0</v>
      </c>
      <c r="BN193" s="63">
        <f>K193*$F193*$BI193*Invoer!I$10</f>
        <v>0</v>
      </c>
      <c r="BO193" s="63">
        <f>L193*$F193*$BI193*Invoer!J$10</f>
        <v>0</v>
      </c>
      <c r="BP193" s="63">
        <f>M193*$F193*$BI193*Invoer!K$10</f>
        <v>0</v>
      </c>
      <c r="BQ193" s="63">
        <f>N193*$F193*$BI193*Invoer!L$10</f>
        <v>0</v>
      </c>
      <c r="BR193" s="63">
        <f>O193*$F193*$BI193*Invoer!M$10</f>
        <v>0</v>
      </c>
      <c r="BS193" s="63">
        <f>P193*$F193*$BI193*Invoer!N$10</f>
        <v>0</v>
      </c>
      <c r="BT193" s="63">
        <f>Q193*$F193*$BI193*Invoer!O$10</f>
        <v>0</v>
      </c>
      <c r="BU193" s="63">
        <f>R193*$F193*$BI193*Invoer!P$10</f>
        <v>0</v>
      </c>
      <c r="BW193" s="7">
        <f>((BJ193*AV193)*(T193*Invoer!E$7))+BJ193*(100%-AV193)*AI193</f>
        <v>0</v>
      </c>
      <c r="BX193" s="7">
        <f>((BK193*AW193)*(U193*Invoer!F$7))+BK193*(100%-AW193)*AJ193</f>
        <v>0</v>
      </c>
      <c r="BY193" s="7">
        <f>((BL193*AX193)*(V193*Invoer!G$7))+BL193*(100%-AX193)*AK193</f>
        <v>0</v>
      </c>
      <c r="BZ193" s="7">
        <f>((BM193*AY193)*(W193*Invoer!H$7))+BM193*(100%-AY193)*AL193</f>
        <v>0</v>
      </c>
      <c r="CA193" s="7">
        <f>((BN193*AZ193)*(X193*Invoer!I$7))+BN193*(100%-AZ193)*AM193</f>
        <v>0</v>
      </c>
      <c r="CB193" s="7">
        <f>((BO193*BA193)*(Y193*Invoer!J$7))+BO193*(100%-BA193)*AN193</f>
        <v>0</v>
      </c>
      <c r="CC193" s="7">
        <f>((BP193*BB193)*(Z193*Invoer!K$7))+BP193*(100%-BB193)*AO193</f>
        <v>0</v>
      </c>
      <c r="CD193" s="7">
        <f>((BQ193*BC193)*(AA193*Invoer!L$7))+BQ193*(100%-BC193)*AP193</f>
        <v>0</v>
      </c>
      <c r="CE193" s="7">
        <f>((BR193*BD193)*(AB193*Invoer!M$7))+BR193*(100%-BD193)*AQ193</f>
        <v>0</v>
      </c>
      <c r="CF193" s="7">
        <f>((BS193*BE193)*(AC193*Invoer!N$7))+BS193*(100%-BE193)*AR193</f>
        <v>0</v>
      </c>
      <c r="CG193" s="7">
        <f>((BT193*BF193)*(AD193*Invoer!O$7))+BT193*(100%-BF193)*AS193</f>
        <v>0</v>
      </c>
      <c r="CH193" s="7">
        <f>((BU193*BG193)*(AE193*Invoer!P$7))+BU193*(100%-BG193)*AT193</f>
        <v>0</v>
      </c>
      <c r="CI193" s="7"/>
      <c r="CJ193" s="145">
        <f t="shared" si="58"/>
        <v>0</v>
      </c>
      <c r="CK193" s="145">
        <f t="shared" si="59"/>
        <v>0</v>
      </c>
      <c r="CL193" s="145">
        <f t="shared" si="44"/>
        <v>0</v>
      </c>
      <c r="CM193" s="145">
        <f t="shared" si="45"/>
        <v>0</v>
      </c>
      <c r="CN193" s="145">
        <f t="shared" si="46"/>
        <v>0</v>
      </c>
      <c r="CO193" s="145">
        <f t="shared" si="47"/>
        <v>0</v>
      </c>
      <c r="CP193" s="145">
        <f t="shared" si="48"/>
        <v>0</v>
      </c>
      <c r="CQ193" s="145">
        <f t="shared" si="49"/>
        <v>0</v>
      </c>
      <c r="CR193" s="145">
        <f t="shared" si="50"/>
        <v>0</v>
      </c>
      <c r="CS193" s="145">
        <f t="shared" si="51"/>
        <v>0</v>
      </c>
      <c r="CT193" s="145">
        <f t="shared" si="52"/>
        <v>0</v>
      </c>
      <c r="CU193" s="145">
        <f t="shared" si="53"/>
        <v>0</v>
      </c>
    </row>
    <row r="194" spans="1:99">
      <c r="A194" s="241" t="s">
        <v>314</v>
      </c>
      <c r="B194" s="262"/>
      <c r="C194" s="246" t="s">
        <v>315</v>
      </c>
      <c r="D194" s="244" t="s">
        <v>315</v>
      </c>
      <c r="E194" s="148" t="s">
        <v>643</v>
      </c>
      <c r="F194" s="206">
        <v>19</v>
      </c>
      <c r="G194" s="207">
        <v>0</v>
      </c>
      <c r="H194" s="207">
        <v>1</v>
      </c>
      <c r="I194" s="207">
        <v>3</v>
      </c>
      <c r="J194" s="207">
        <v>5</v>
      </c>
      <c r="K194" s="207">
        <v>7</v>
      </c>
      <c r="L194" s="207">
        <v>9</v>
      </c>
      <c r="M194" s="207">
        <v>11</v>
      </c>
      <c r="N194" s="207">
        <v>11</v>
      </c>
      <c r="O194" s="207">
        <v>11</v>
      </c>
      <c r="P194" s="207">
        <v>11</v>
      </c>
      <c r="Q194" s="207">
        <v>11</v>
      </c>
      <c r="R194" s="207">
        <v>11</v>
      </c>
      <c r="S194" s="210"/>
      <c r="T194" s="209">
        <v>2.6581169999999998</v>
      </c>
      <c r="U194" s="136">
        <f t="shared" si="61"/>
        <v>2.6581169999999998</v>
      </c>
      <c r="V194" s="136">
        <f t="shared" si="61"/>
        <v>2.6581169999999998</v>
      </c>
      <c r="W194" s="136">
        <f t="shared" si="61"/>
        <v>2.6581169999999998</v>
      </c>
      <c r="X194" s="136">
        <f t="shared" si="61"/>
        <v>2.6581169999999998</v>
      </c>
      <c r="Y194" s="136">
        <f t="shared" si="61"/>
        <v>2.6581169999999998</v>
      </c>
      <c r="Z194" s="136">
        <f t="shared" si="61"/>
        <v>2.6581169999999998</v>
      </c>
      <c r="AA194" s="136">
        <f t="shared" si="61"/>
        <v>2.6581169999999998</v>
      </c>
      <c r="AB194" s="136">
        <f t="shared" si="61"/>
        <v>2.6581169999999998</v>
      </c>
      <c r="AC194" s="136">
        <f t="shared" si="61"/>
        <v>2.6581169999999998</v>
      </c>
      <c r="AD194" s="136">
        <f t="shared" si="61"/>
        <v>2.6581169999999998</v>
      </c>
      <c r="AE194" s="136">
        <f t="shared" si="61"/>
        <v>2.6581169999999998</v>
      </c>
      <c r="AF194" s="139"/>
      <c r="AG194" s="138">
        <v>4</v>
      </c>
      <c r="AI194" s="23">
        <f>T194*Invoer!E$8</f>
        <v>1.5948701999999999</v>
      </c>
      <c r="AJ194" s="23">
        <f>U194*Invoer!F$8</f>
        <v>1.5948701999999999</v>
      </c>
      <c r="AK194" s="23">
        <f>V194*Invoer!G$8</f>
        <v>1.5948701999999999</v>
      </c>
      <c r="AL194" s="23">
        <f>W194*Invoer!H$8</f>
        <v>1.5948701999999999</v>
      </c>
      <c r="AM194" s="23">
        <f>X194*Invoer!I$8</f>
        <v>1.5948701999999999</v>
      </c>
      <c r="AN194" s="23">
        <f>Y194*Invoer!J$8</f>
        <v>1.5948701999999999</v>
      </c>
      <c r="AO194" s="23">
        <f>Z194*Invoer!K$8</f>
        <v>1.5948701999999999</v>
      </c>
      <c r="AP194" s="23">
        <f>AA194*Invoer!L$8</f>
        <v>1.5948701999999999</v>
      </c>
      <c r="AQ194" s="23">
        <f>AB194*Invoer!M$8</f>
        <v>1.5948701999999999</v>
      </c>
      <c r="AR194" s="23">
        <f>AC194*Invoer!N$8</f>
        <v>1.5948701999999999</v>
      </c>
      <c r="AS194" s="23">
        <f>AD194*Invoer!O$8</f>
        <v>1.5948701999999999</v>
      </c>
      <c r="AT194" s="23">
        <f>AE194*Invoer!P$8</f>
        <v>1.5948701999999999</v>
      </c>
      <c r="AV194" s="22">
        <f>Invoer!E$6</f>
        <v>1</v>
      </c>
      <c r="AW194" s="22">
        <f>Invoer!F$6</f>
        <v>1</v>
      </c>
      <c r="AX194" s="22">
        <f>Invoer!G$6</f>
        <v>1</v>
      </c>
      <c r="AY194" s="22">
        <f>Invoer!H$6</f>
        <v>1</v>
      </c>
      <c r="AZ194" s="22">
        <f>Invoer!I$6</f>
        <v>1</v>
      </c>
      <c r="BA194" s="22">
        <f>Invoer!J$6</f>
        <v>1</v>
      </c>
      <c r="BB194" s="22">
        <f>Invoer!K$6</f>
        <v>1</v>
      </c>
      <c r="BC194" s="22">
        <f>Invoer!L$6</f>
        <v>1</v>
      </c>
      <c r="BD194" s="22">
        <f>Invoer!M$6</f>
        <v>1</v>
      </c>
      <c r="BE194" s="22">
        <f>Invoer!N$6</f>
        <v>1</v>
      </c>
      <c r="BF194" s="22">
        <f>Invoer!O$6</f>
        <v>1</v>
      </c>
      <c r="BG194" s="22">
        <f>Invoer!P$6</f>
        <v>1</v>
      </c>
      <c r="BI194" s="8">
        <f>Invoer!B$5</f>
        <v>0.75</v>
      </c>
      <c r="BJ194" s="63">
        <f>G194*$F194*$BI194*Invoer!E$10</f>
        <v>0</v>
      </c>
      <c r="BK194" s="63">
        <f>H194*$F194*$BI194*Invoer!F$10</f>
        <v>14.25</v>
      </c>
      <c r="BL194" s="63">
        <f>I194*$F194*$BI194*Invoer!G$10</f>
        <v>42.75</v>
      </c>
      <c r="BM194" s="63">
        <f>J194*$F194*$BI194*Invoer!H$10</f>
        <v>71.25</v>
      </c>
      <c r="BN194" s="63">
        <f>K194*$F194*$BI194*Invoer!I$10</f>
        <v>99.75</v>
      </c>
      <c r="BO194" s="63">
        <f>L194*$F194*$BI194*Invoer!J$10</f>
        <v>128.25</v>
      </c>
      <c r="BP194" s="63">
        <f>M194*$F194*$BI194*Invoer!K$10</f>
        <v>156.75</v>
      </c>
      <c r="BQ194" s="63">
        <f>N194*$F194*$BI194*Invoer!L$10</f>
        <v>156.75</v>
      </c>
      <c r="BR194" s="63">
        <f>O194*$F194*$BI194*Invoer!M$10</f>
        <v>156.75</v>
      </c>
      <c r="BS194" s="63">
        <f>P194*$F194*$BI194*Invoer!N$10</f>
        <v>156.75</v>
      </c>
      <c r="BT194" s="63">
        <f>Q194*$F194*$BI194*Invoer!O$10</f>
        <v>156.75</v>
      </c>
      <c r="BU194" s="63">
        <f>R194*$F194*$BI194*Invoer!P$10</f>
        <v>156.75</v>
      </c>
      <c r="BW194" s="7">
        <f>((BJ194*AV194)*(T194*Invoer!E$7))+BJ194*(100%-AV194)*AI194</f>
        <v>0</v>
      </c>
      <c r="BX194" s="7">
        <f>((BK194*AW194)*(U194*Invoer!F$7))+BK194*(100%-AW194)*AJ194</f>
        <v>37.878167249999997</v>
      </c>
      <c r="BY194" s="7">
        <f>((BL194*AX194)*(V194*Invoer!G$7))+BL194*(100%-AX194)*AK194</f>
        <v>113.63450175</v>
      </c>
      <c r="BZ194" s="7">
        <f>((BM194*AY194)*(W194*Invoer!H$7))+BM194*(100%-AY194)*AL194</f>
        <v>189.39083624999998</v>
      </c>
      <c r="CA194" s="7">
        <f>((BN194*AZ194)*(X194*Invoer!I$7))+BN194*(100%-AZ194)*AM194</f>
        <v>265.14717074999999</v>
      </c>
      <c r="CB194" s="7">
        <f>((BO194*BA194)*(Y194*Invoer!J$7))+BO194*(100%-BA194)*AN194</f>
        <v>340.90350524999997</v>
      </c>
      <c r="CC194" s="7">
        <f>((BP194*BB194)*(Z194*Invoer!K$7))+BP194*(100%-BB194)*AO194</f>
        <v>416.65983975</v>
      </c>
      <c r="CD194" s="7">
        <f>((BQ194*BC194)*(AA194*Invoer!L$7))+BQ194*(100%-BC194)*AP194</f>
        <v>416.65983975</v>
      </c>
      <c r="CE194" s="7">
        <f>((BR194*BD194)*(AB194*Invoer!M$7))+BR194*(100%-BD194)*AQ194</f>
        <v>416.65983975</v>
      </c>
      <c r="CF194" s="7">
        <f>((BS194*BE194)*(AC194*Invoer!N$7))+BS194*(100%-BE194)*AR194</f>
        <v>416.65983975</v>
      </c>
      <c r="CG194" s="7">
        <f>((BT194*BF194)*(AD194*Invoer!O$7))+BT194*(100%-BF194)*AS194</f>
        <v>416.65983975</v>
      </c>
      <c r="CH194" s="7">
        <f>((BU194*BG194)*(AE194*Invoer!P$7))+BU194*(100%-BG194)*AT194</f>
        <v>416.65983975</v>
      </c>
      <c r="CI194" s="7"/>
      <c r="CJ194" s="145">
        <f t="shared" si="58"/>
        <v>0</v>
      </c>
      <c r="CK194" s="145">
        <f t="shared" si="59"/>
        <v>3.5625</v>
      </c>
      <c r="CL194" s="145">
        <f t="shared" si="44"/>
        <v>10.6875</v>
      </c>
      <c r="CM194" s="145">
        <f t="shared" si="45"/>
        <v>17.8125</v>
      </c>
      <c r="CN194" s="145">
        <f t="shared" si="46"/>
        <v>24.9375</v>
      </c>
      <c r="CO194" s="145">
        <f t="shared" si="47"/>
        <v>32.0625</v>
      </c>
      <c r="CP194" s="145">
        <f t="shared" si="48"/>
        <v>39.1875</v>
      </c>
      <c r="CQ194" s="145">
        <f t="shared" si="49"/>
        <v>39.1875</v>
      </c>
      <c r="CR194" s="145">
        <f t="shared" si="50"/>
        <v>39.1875</v>
      </c>
      <c r="CS194" s="145">
        <f t="shared" si="51"/>
        <v>39.1875</v>
      </c>
      <c r="CT194" s="145">
        <f t="shared" si="52"/>
        <v>39.1875</v>
      </c>
      <c r="CU194" s="145">
        <f t="shared" si="53"/>
        <v>39.1875</v>
      </c>
    </row>
    <row r="195" spans="1:99">
      <c r="A195" s="255" t="s">
        <v>402</v>
      </c>
      <c r="B195" s="248"/>
      <c r="C195" s="246" t="s">
        <v>535</v>
      </c>
      <c r="D195" s="244" t="s">
        <v>130</v>
      </c>
      <c r="E195" s="148" t="s">
        <v>643</v>
      </c>
      <c r="F195" s="206">
        <v>0</v>
      </c>
      <c r="G195" s="207">
        <v>0</v>
      </c>
      <c r="H195" s="207">
        <v>1</v>
      </c>
      <c r="I195" s="207">
        <v>3.0487804878048781</v>
      </c>
      <c r="J195" s="207">
        <v>7.9113924050632907</v>
      </c>
      <c r="K195" s="207">
        <v>15.169902912621358</v>
      </c>
      <c r="L195" s="207">
        <v>20.931011386470196</v>
      </c>
      <c r="M195" s="207">
        <v>23.622344848439038</v>
      </c>
      <c r="N195" s="207">
        <v>24.570121160181465</v>
      </c>
      <c r="O195" s="207">
        <v>24.869465151313786</v>
      </c>
      <c r="P195" s="207">
        <v>24.960695889824045</v>
      </c>
      <c r="Q195" s="207">
        <v>24.996635196377291</v>
      </c>
      <c r="R195" s="207">
        <v>24.999991820556296</v>
      </c>
      <c r="S195" s="210"/>
      <c r="T195" s="209">
        <v>25</v>
      </c>
      <c r="U195" s="136">
        <f t="shared" si="61"/>
        <v>25</v>
      </c>
      <c r="V195" s="136">
        <f t="shared" si="61"/>
        <v>25</v>
      </c>
      <c r="W195" s="136">
        <f t="shared" si="61"/>
        <v>25</v>
      </c>
      <c r="X195" s="136">
        <f t="shared" si="61"/>
        <v>25</v>
      </c>
      <c r="Y195" s="136">
        <f t="shared" si="61"/>
        <v>25</v>
      </c>
      <c r="Z195" s="136">
        <f t="shared" si="61"/>
        <v>25</v>
      </c>
      <c r="AA195" s="136">
        <f t="shared" si="61"/>
        <v>25</v>
      </c>
      <c r="AB195" s="136">
        <f t="shared" si="61"/>
        <v>25</v>
      </c>
      <c r="AC195" s="136">
        <f t="shared" si="61"/>
        <v>25</v>
      </c>
      <c r="AD195" s="136">
        <f t="shared" si="61"/>
        <v>25</v>
      </c>
      <c r="AE195" s="136">
        <f t="shared" si="61"/>
        <v>25</v>
      </c>
      <c r="AF195" s="139"/>
      <c r="AG195" s="138">
        <v>4</v>
      </c>
      <c r="AI195" s="23">
        <f>T195*Invoer!E$8</f>
        <v>15</v>
      </c>
      <c r="AJ195" s="23">
        <f>U195*Invoer!F$8</f>
        <v>15</v>
      </c>
      <c r="AK195" s="23">
        <f>V195*Invoer!G$8</f>
        <v>15</v>
      </c>
      <c r="AL195" s="23">
        <f>W195*Invoer!H$8</f>
        <v>15</v>
      </c>
      <c r="AM195" s="23">
        <f>X195*Invoer!I$8</f>
        <v>15</v>
      </c>
      <c r="AN195" s="23">
        <f>Y195*Invoer!J$8</f>
        <v>15</v>
      </c>
      <c r="AO195" s="23">
        <f>Z195*Invoer!K$8</f>
        <v>15</v>
      </c>
      <c r="AP195" s="23">
        <f>AA195*Invoer!L$8</f>
        <v>15</v>
      </c>
      <c r="AQ195" s="23">
        <f>AB195*Invoer!M$8</f>
        <v>15</v>
      </c>
      <c r="AR195" s="23">
        <f>AC195*Invoer!N$8</f>
        <v>15</v>
      </c>
      <c r="AS195" s="23">
        <f>AD195*Invoer!O$8</f>
        <v>15</v>
      </c>
      <c r="AT195" s="23">
        <f>AE195*Invoer!P$8</f>
        <v>15</v>
      </c>
      <c r="AV195" s="22">
        <f>Invoer!E$6</f>
        <v>1</v>
      </c>
      <c r="AW195" s="22">
        <f>Invoer!F$6</f>
        <v>1</v>
      </c>
      <c r="AX195" s="22">
        <f>Invoer!G$6</f>
        <v>1</v>
      </c>
      <c r="AY195" s="22">
        <f>Invoer!H$6</f>
        <v>1</v>
      </c>
      <c r="AZ195" s="22">
        <f>Invoer!I$6</f>
        <v>1</v>
      </c>
      <c r="BA195" s="22">
        <f>Invoer!J$6</f>
        <v>1</v>
      </c>
      <c r="BB195" s="22">
        <f>Invoer!K$6</f>
        <v>1</v>
      </c>
      <c r="BC195" s="22">
        <f>Invoer!L$6</f>
        <v>1</v>
      </c>
      <c r="BD195" s="22">
        <f>Invoer!M$6</f>
        <v>1</v>
      </c>
      <c r="BE195" s="22">
        <f>Invoer!N$6</f>
        <v>1</v>
      </c>
      <c r="BF195" s="22">
        <f>Invoer!O$6</f>
        <v>1</v>
      </c>
      <c r="BG195" s="22">
        <f>Invoer!P$6</f>
        <v>1</v>
      </c>
      <c r="BI195" s="8">
        <f>Invoer!B$5</f>
        <v>0.75</v>
      </c>
      <c r="BJ195" s="63">
        <f>G195*$F195*$BI195*Invoer!E$10</f>
        <v>0</v>
      </c>
      <c r="BK195" s="63">
        <f>H195*$F195*$BI195*Invoer!F$10</f>
        <v>0</v>
      </c>
      <c r="BL195" s="63">
        <f>I195*$F195*$BI195*Invoer!G$10</f>
        <v>0</v>
      </c>
      <c r="BM195" s="63">
        <f>J195*$F195*$BI195*Invoer!H$10</f>
        <v>0</v>
      </c>
      <c r="BN195" s="63">
        <f>K195*$F195*$BI195*Invoer!I$10</f>
        <v>0</v>
      </c>
      <c r="BO195" s="63">
        <f>L195*$F195*$BI195*Invoer!J$10</f>
        <v>0</v>
      </c>
      <c r="BP195" s="63">
        <f>M195*$F195*$BI195*Invoer!K$10</f>
        <v>0</v>
      </c>
      <c r="BQ195" s="63">
        <f>N195*$F195*$BI195*Invoer!L$10</f>
        <v>0</v>
      </c>
      <c r="BR195" s="63">
        <f>O195*$F195*$BI195*Invoer!M$10</f>
        <v>0</v>
      </c>
      <c r="BS195" s="63">
        <f>P195*$F195*$BI195*Invoer!N$10</f>
        <v>0</v>
      </c>
      <c r="BT195" s="63">
        <f>Q195*$F195*$BI195*Invoer!O$10</f>
        <v>0</v>
      </c>
      <c r="BU195" s="63">
        <f>R195*$F195*$BI195*Invoer!P$10</f>
        <v>0</v>
      </c>
      <c r="BW195" s="7">
        <f>((BJ195*AV195)*(T195*Invoer!E$7))+BJ195*(100%-AV195)*AI195</f>
        <v>0</v>
      </c>
      <c r="BX195" s="7">
        <f>((BK195*AW195)*(U195*Invoer!F$7))+BK195*(100%-AW195)*AJ195</f>
        <v>0</v>
      </c>
      <c r="BY195" s="7">
        <f>((BL195*AX195)*(V195*Invoer!G$7))+BL195*(100%-AX195)*AK195</f>
        <v>0</v>
      </c>
      <c r="BZ195" s="7">
        <f>((BM195*AY195)*(W195*Invoer!H$7))+BM195*(100%-AY195)*AL195</f>
        <v>0</v>
      </c>
      <c r="CA195" s="7">
        <f>((BN195*AZ195)*(X195*Invoer!I$7))+BN195*(100%-AZ195)*AM195</f>
        <v>0</v>
      </c>
      <c r="CB195" s="7">
        <f>((BO195*BA195)*(Y195*Invoer!J$7))+BO195*(100%-BA195)*AN195</f>
        <v>0</v>
      </c>
      <c r="CC195" s="7">
        <f>((BP195*BB195)*(Z195*Invoer!K$7))+BP195*(100%-BB195)*AO195</f>
        <v>0</v>
      </c>
      <c r="CD195" s="7">
        <f>((BQ195*BC195)*(AA195*Invoer!L$7))+BQ195*(100%-BC195)*AP195</f>
        <v>0</v>
      </c>
      <c r="CE195" s="7">
        <f>((BR195*BD195)*(AB195*Invoer!M$7))+BR195*(100%-BD195)*AQ195</f>
        <v>0</v>
      </c>
      <c r="CF195" s="7">
        <f>((BS195*BE195)*(AC195*Invoer!N$7))+BS195*(100%-BE195)*AR195</f>
        <v>0</v>
      </c>
      <c r="CG195" s="7">
        <f>((BT195*BF195)*(AD195*Invoer!O$7))+BT195*(100%-BF195)*AS195</f>
        <v>0</v>
      </c>
      <c r="CH195" s="7">
        <f>((BU195*BG195)*(AE195*Invoer!P$7))+BU195*(100%-BG195)*AT195</f>
        <v>0</v>
      </c>
      <c r="CI195" s="7"/>
      <c r="CJ195" s="145">
        <f t="shared" si="58"/>
        <v>0</v>
      </c>
      <c r="CK195" s="145">
        <f t="shared" si="59"/>
        <v>0</v>
      </c>
      <c r="CL195" s="145">
        <f t="shared" si="44"/>
        <v>0</v>
      </c>
      <c r="CM195" s="145">
        <f t="shared" si="45"/>
        <v>0</v>
      </c>
      <c r="CN195" s="145">
        <f t="shared" si="46"/>
        <v>0</v>
      </c>
      <c r="CO195" s="145">
        <f t="shared" si="47"/>
        <v>0</v>
      </c>
      <c r="CP195" s="145">
        <f t="shared" si="48"/>
        <v>0</v>
      </c>
      <c r="CQ195" s="145">
        <f t="shared" si="49"/>
        <v>0</v>
      </c>
      <c r="CR195" s="145">
        <f t="shared" si="50"/>
        <v>0</v>
      </c>
      <c r="CS195" s="145">
        <f t="shared" si="51"/>
        <v>0</v>
      </c>
      <c r="CT195" s="145">
        <f t="shared" si="52"/>
        <v>0</v>
      </c>
      <c r="CU195" s="145">
        <f t="shared" si="53"/>
        <v>0</v>
      </c>
    </row>
    <row r="196" spans="1:99">
      <c r="A196" s="241" t="s">
        <v>316</v>
      </c>
      <c r="B196" s="242" t="s">
        <v>317</v>
      </c>
      <c r="C196" s="246" t="s">
        <v>318</v>
      </c>
      <c r="D196" s="244" t="s">
        <v>160</v>
      </c>
      <c r="E196" s="148" t="s">
        <v>643</v>
      </c>
      <c r="F196" s="206">
        <v>0</v>
      </c>
      <c r="G196" s="207">
        <v>0</v>
      </c>
      <c r="H196" s="207">
        <v>0</v>
      </c>
      <c r="I196" s="207">
        <v>0</v>
      </c>
      <c r="J196" s="207">
        <v>0</v>
      </c>
      <c r="K196" s="207">
        <v>0</v>
      </c>
      <c r="L196" s="207">
        <v>0.2</v>
      </c>
      <c r="M196" s="207">
        <v>0.4</v>
      </c>
      <c r="N196" s="207">
        <v>0.8</v>
      </c>
      <c r="O196" s="207">
        <v>0.9</v>
      </c>
      <c r="P196" s="207">
        <v>1</v>
      </c>
      <c r="Q196" s="207">
        <v>1</v>
      </c>
      <c r="R196" s="207">
        <v>1</v>
      </c>
      <c r="S196" s="210"/>
      <c r="T196" s="209">
        <v>56</v>
      </c>
      <c r="U196" s="136">
        <f t="shared" ref="U196:AE202" si="62">$T196</f>
        <v>56</v>
      </c>
      <c r="V196" s="136">
        <f t="shared" si="62"/>
        <v>56</v>
      </c>
      <c r="W196" s="136">
        <f t="shared" si="62"/>
        <v>56</v>
      </c>
      <c r="X196" s="136">
        <f t="shared" si="62"/>
        <v>56</v>
      </c>
      <c r="Y196" s="136">
        <f t="shared" si="62"/>
        <v>56</v>
      </c>
      <c r="Z196" s="136">
        <f t="shared" si="62"/>
        <v>56</v>
      </c>
      <c r="AA196" s="136">
        <f t="shared" si="62"/>
        <v>56</v>
      </c>
      <c r="AB196" s="136">
        <f t="shared" si="62"/>
        <v>56</v>
      </c>
      <c r="AC196" s="136">
        <f t="shared" si="62"/>
        <v>56</v>
      </c>
      <c r="AD196" s="136">
        <f t="shared" si="62"/>
        <v>56</v>
      </c>
      <c r="AE196" s="136">
        <f t="shared" si="62"/>
        <v>56</v>
      </c>
      <c r="AF196" s="139"/>
      <c r="AG196" s="138">
        <v>4</v>
      </c>
      <c r="AI196" s="23">
        <f>T196*Invoer!E$8</f>
        <v>33.6</v>
      </c>
      <c r="AJ196" s="23">
        <f>U196*Invoer!F$8</f>
        <v>33.6</v>
      </c>
      <c r="AK196" s="23">
        <f>V196*Invoer!G$8</f>
        <v>33.6</v>
      </c>
      <c r="AL196" s="23">
        <f>W196*Invoer!H$8</f>
        <v>33.6</v>
      </c>
      <c r="AM196" s="23">
        <f>X196*Invoer!I$8</f>
        <v>33.6</v>
      </c>
      <c r="AN196" s="23">
        <f>Y196*Invoer!J$8</f>
        <v>33.6</v>
      </c>
      <c r="AO196" s="23">
        <f>Z196*Invoer!K$8</f>
        <v>33.6</v>
      </c>
      <c r="AP196" s="23">
        <f>AA196*Invoer!L$8</f>
        <v>33.6</v>
      </c>
      <c r="AQ196" s="23">
        <f>AB196*Invoer!M$8</f>
        <v>33.6</v>
      </c>
      <c r="AR196" s="23">
        <f>AC196*Invoer!N$8</f>
        <v>33.6</v>
      </c>
      <c r="AS196" s="23">
        <f>AD196*Invoer!O$8</f>
        <v>33.6</v>
      </c>
      <c r="AT196" s="23">
        <f>AE196*Invoer!P$8</f>
        <v>33.6</v>
      </c>
      <c r="AV196" s="22">
        <f>Invoer!E$6</f>
        <v>1</v>
      </c>
      <c r="AW196" s="22">
        <f>Invoer!F$6</f>
        <v>1</v>
      </c>
      <c r="AX196" s="22">
        <f>Invoer!G$6</f>
        <v>1</v>
      </c>
      <c r="AY196" s="22">
        <f>Invoer!H$6</f>
        <v>1</v>
      </c>
      <c r="AZ196" s="22">
        <f>Invoer!I$6</f>
        <v>1</v>
      </c>
      <c r="BA196" s="22">
        <f>Invoer!J$6</f>
        <v>1</v>
      </c>
      <c r="BB196" s="22">
        <f>Invoer!K$6</f>
        <v>1</v>
      </c>
      <c r="BC196" s="22">
        <f>Invoer!L$6</f>
        <v>1</v>
      </c>
      <c r="BD196" s="22">
        <f>Invoer!M$6</f>
        <v>1</v>
      </c>
      <c r="BE196" s="22">
        <f>Invoer!N$6</f>
        <v>1</v>
      </c>
      <c r="BF196" s="22">
        <f>Invoer!O$6</f>
        <v>1</v>
      </c>
      <c r="BG196" s="22">
        <f>Invoer!P$6</f>
        <v>1</v>
      </c>
      <c r="BI196" s="8">
        <f>Invoer!B$5</f>
        <v>0.75</v>
      </c>
      <c r="BJ196" s="63">
        <f>G196*$F196*$BI196*Invoer!E$10</f>
        <v>0</v>
      </c>
      <c r="BK196" s="63">
        <f>H196*$F196*$BI196*Invoer!F$10</f>
        <v>0</v>
      </c>
      <c r="BL196" s="63">
        <f>I196*$F196*$BI196*Invoer!G$10</f>
        <v>0</v>
      </c>
      <c r="BM196" s="63">
        <f>J196*$F196*$BI196*Invoer!H$10</f>
        <v>0</v>
      </c>
      <c r="BN196" s="63">
        <f>K196*$F196*$BI196*Invoer!I$10</f>
        <v>0</v>
      </c>
      <c r="BO196" s="63">
        <f>L196*$F196*$BI196*Invoer!J$10</f>
        <v>0</v>
      </c>
      <c r="BP196" s="63">
        <f>M196*$F196*$BI196*Invoer!K$10</f>
        <v>0</v>
      </c>
      <c r="BQ196" s="63">
        <f>N196*$F196*$BI196*Invoer!L$10</f>
        <v>0</v>
      </c>
      <c r="BR196" s="63">
        <f>O196*$F196*$BI196*Invoer!M$10</f>
        <v>0</v>
      </c>
      <c r="BS196" s="63">
        <f>P196*$F196*$BI196*Invoer!N$10</f>
        <v>0</v>
      </c>
      <c r="BT196" s="63">
        <f>Q196*$F196*$BI196*Invoer!O$10</f>
        <v>0</v>
      </c>
      <c r="BU196" s="63">
        <f>R196*$F196*$BI196*Invoer!P$10</f>
        <v>0</v>
      </c>
      <c r="BW196" s="7">
        <f>((BJ196*AV196)*(T196*Invoer!E$7))+BJ196*(100%-AV196)*AI196</f>
        <v>0</v>
      </c>
      <c r="BX196" s="7">
        <f>((BK196*AW196)*(U196*Invoer!F$7))+BK196*(100%-AW196)*AJ196</f>
        <v>0</v>
      </c>
      <c r="BY196" s="7">
        <f>((BL196*AX196)*(V196*Invoer!G$7))+BL196*(100%-AX196)*AK196</f>
        <v>0</v>
      </c>
      <c r="BZ196" s="7">
        <f>((BM196*AY196)*(W196*Invoer!H$7))+BM196*(100%-AY196)*AL196</f>
        <v>0</v>
      </c>
      <c r="CA196" s="7">
        <f>((BN196*AZ196)*(X196*Invoer!I$7))+BN196*(100%-AZ196)*AM196</f>
        <v>0</v>
      </c>
      <c r="CB196" s="7">
        <f>((BO196*BA196)*(Y196*Invoer!J$7))+BO196*(100%-BA196)*AN196</f>
        <v>0</v>
      </c>
      <c r="CC196" s="7">
        <f>((BP196*BB196)*(Z196*Invoer!K$7))+BP196*(100%-BB196)*AO196</f>
        <v>0</v>
      </c>
      <c r="CD196" s="7">
        <f>((BQ196*BC196)*(AA196*Invoer!L$7))+BQ196*(100%-BC196)*AP196</f>
        <v>0</v>
      </c>
      <c r="CE196" s="7">
        <f>((BR196*BD196)*(AB196*Invoer!M$7))+BR196*(100%-BD196)*AQ196</f>
        <v>0</v>
      </c>
      <c r="CF196" s="7">
        <f>((BS196*BE196)*(AC196*Invoer!N$7))+BS196*(100%-BE196)*AR196</f>
        <v>0</v>
      </c>
      <c r="CG196" s="7">
        <f>((BT196*BF196)*(AD196*Invoer!O$7))+BT196*(100%-BF196)*AS196</f>
        <v>0</v>
      </c>
      <c r="CH196" s="7">
        <f>((BU196*BG196)*(AE196*Invoer!P$7))+BU196*(100%-BG196)*AT196</f>
        <v>0</v>
      </c>
      <c r="CI196" s="7"/>
      <c r="CJ196" s="145">
        <f t="shared" si="58"/>
        <v>0</v>
      </c>
      <c r="CK196" s="145">
        <f t="shared" si="59"/>
        <v>0</v>
      </c>
      <c r="CL196" s="145">
        <f t="shared" si="44"/>
        <v>0</v>
      </c>
      <c r="CM196" s="145">
        <f t="shared" si="45"/>
        <v>0</v>
      </c>
      <c r="CN196" s="145">
        <f t="shared" si="46"/>
        <v>0</v>
      </c>
      <c r="CO196" s="145">
        <f t="shared" si="47"/>
        <v>0</v>
      </c>
      <c r="CP196" s="145">
        <f t="shared" si="48"/>
        <v>0</v>
      </c>
      <c r="CQ196" s="145">
        <f t="shared" si="49"/>
        <v>0</v>
      </c>
      <c r="CR196" s="145">
        <f t="shared" si="50"/>
        <v>0</v>
      </c>
      <c r="CS196" s="145">
        <f t="shared" si="51"/>
        <v>0</v>
      </c>
      <c r="CT196" s="145">
        <f t="shared" si="52"/>
        <v>0</v>
      </c>
      <c r="CU196" s="145">
        <f t="shared" si="53"/>
        <v>0</v>
      </c>
    </row>
    <row r="197" spans="1:99">
      <c r="A197" s="255" t="s">
        <v>415</v>
      </c>
      <c r="B197" s="248"/>
      <c r="C197" s="246" t="s">
        <v>536</v>
      </c>
      <c r="D197" s="244" t="s">
        <v>635</v>
      </c>
      <c r="E197" s="148" t="s">
        <v>643</v>
      </c>
      <c r="F197" s="206">
        <v>0</v>
      </c>
      <c r="G197" s="207">
        <v>0</v>
      </c>
      <c r="H197" s="207">
        <v>0</v>
      </c>
      <c r="I197" s="207">
        <v>0</v>
      </c>
      <c r="J197" s="207">
        <v>2</v>
      </c>
      <c r="K197" s="207">
        <v>4</v>
      </c>
      <c r="L197" s="207">
        <v>6</v>
      </c>
      <c r="M197" s="207">
        <v>8</v>
      </c>
      <c r="N197" s="207">
        <v>10</v>
      </c>
      <c r="O197" s="207">
        <v>12</v>
      </c>
      <c r="P197" s="207">
        <v>15</v>
      </c>
      <c r="Q197" s="207">
        <v>30</v>
      </c>
      <c r="R197" s="207">
        <v>45</v>
      </c>
      <c r="S197" s="210"/>
      <c r="T197" s="209">
        <v>10</v>
      </c>
      <c r="U197" s="136">
        <f t="shared" si="62"/>
        <v>10</v>
      </c>
      <c r="V197" s="136">
        <f t="shared" si="62"/>
        <v>10</v>
      </c>
      <c r="W197" s="136">
        <f t="shared" si="62"/>
        <v>10</v>
      </c>
      <c r="X197" s="136">
        <f t="shared" si="62"/>
        <v>10</v>
      </c>
      <c r="Y197" s="136">
        <f t="shared" si="62"/>
        <v>10</v>
      </c>
      <c r="Z197" s="136">
        <f t="shared" si="62"/>
        <v>10</v>
      </c>
      <c r="AA197" s="136">
        <f t="shared" si="62"/>
        <v>10</v>
      </c>
      <c r="AB197" s="136">
        <f t="shared" si="62"/>
        <v>10</v>
      </c>
      <c r="AC197" s="136">
        <f t="shared" si="62"/>
        <v>10</v>
      </c>
      <c r="AD197" s="136">
        <f t="shared" si="62"/>
        <v>10</v>
      </c>
      <c r="AE197" s="136">
        <f t="shared" si="62"/>
        <v>10</v>
      </c>
      <c r="AF197" s="139"/>
      <c r="AG197" s="138">
        <v>4</v>
      </c>
      <c r="AI197" s="23">
        <f>T197*Invoer!E$8</f>
        <v>6</v>
      </c>
      <c r="AJ197" s="23">
        <f>U197*Invoer!F$8</f>
        <v>6</v>
      </c>
      <c r="AK197" s="23">
        <f>V197*Invoer!G$8</f>
        <v>6</v>
      </c>
      <c r="AL197" s="23">
        <f>W197*Invoer!H$8</f>
        <v>6</v>
      </c>
      <c r="AM197" s="23">
        <f>X197*Invoer!I$8</f>
        <v>6</v>
      </c>
      <c r="AN197" s="23">
        <f>Y197*Invoer!J$8</f>
        <v>6</v>
      </c>
      <c r="AO197" s="23">
        <f>Z197*Invoer!K$8</f>
        <v>6</v>
      </c>
      <c r="AP197" s="23">
        <f>AA197*Invoer!L$8</f>
        <v>6</v>
      </c>
      <c r="AQ197" s="23">
        <f>AB197*Invoer!M$8</f>
        <v>6</v>
      </c>
      <c r="AR197" s="23">
        <f>AC197*Invoer!N$8</f>
        <v>6</v>
      </c>
      <c r="AS197" s="23">
        <f>AD197*Invoer!O$8</f>
        <v>6</v>
      </c>
      <c r="AT197" s="23">
        <f>AE197*Invoer!P$8</f>
        <v>6</v>
      </c>
      <c r="AV197" s="22">
        <f>Invoer!E$6</f>
        <v>1</v>
      </c>
      <c r="AW197" s="22">
        <f>Invoer!F$6</f>
        <v>1</v>
      </c>
      <c r="AX197" s="22">
        <f>Invoer!G$6</f>
        <v>1</v>
      </c>
      <c r="AY197" s="22">
        <f>Invoer!H$6</f>
        <v>1</v>
      </c>
      <c r="AZ197" s="22">
        <f>Invoer!I$6</f>
        <v>1</v>
      </c>
      <c r="BA197" s="22">
        <f>Invoer!J$6</f>
        <v>1</v>
      </c>
      <c r="BB197" s="22">
        <f>Invoer!K$6</f>
        <v>1</v>
      </c>
      <c r="BC197" s="22">
        <f>Invoer!L$6</f>
        <v>1</v>
      </c>
      <c r="BD197" s="22">
        <f>Invoer!M$6</f>
        <v>1</v>
      </c>
      <c r="BE197" s="22">
        <f>Invoer!N$6</f>
        <v>1</v>
      </c>
      <c r="BF197" s="22">
        <f>Invoer!O$6</f>
        <v>1</v>
      </c>
      <c r="BG197" s="22">
        <f>Invoer!P$6</f>
        <v>1</v>
      </c>
      <c r="BI197" s="8">
        <f>Invoer!B$5</f>
        <v>0.75</v>
      </c>
      <c r="BJ197" s="63">
        <f>G197*$F197*$BI197*Invoer!E$10</f>
        <v>0</v>
      </c>
      <c r="BK197" s="63">
        <f>H197*$F197*$BI197*Invoer!F$10</f>
        <v>0</v>
      </c>
      <c r="BL197" s="63">
        <f>I197*$F197*$BI197*Invoer!G$10</f>
        <v>0</v>
      </c>
      <c r="BM197" s="63">
        <f>J197*$F197*$BI197*Invoer!H$10</f>
        <v>0</v>
      </c>
      <c r="BN197" s="63">
        <f>K197*$F197*$BI197*Invoer!I$10</f>
        <v>0</v>
      </c>
      <c r="BO197" s="63">
        <f>L197*$F197*$BI197*Invoer!J$10</f>
        <v>0</v>
      </c>
      <c r="BP197" s="63">
        <f>M197*$F197*$BI197*Invoer!K$10</f>
        <v>0</v>
      </c>
      <c r="BQ197" s="63">
        <f>N197*$F197*$BI197*Invoer!L$10</f>
        <v>0</v>
      </c>
      <c r="BR197" s="63">
        <f>O197*$F197*$BI197*Invoer!M$10</f>
        <v>0</v>
      </c>
      <c r="BS197" s="63">
        <f>P197*$F197*$BI197*Invoer!N$10</f>
        <v>0</v>
      </c>
      <c r="BT197" s="63">
        <f>Q197*$F197*$BI197*Invoer!O$10</f>
        <v>0</v>
      </c>
      <c r="BU197" s="63">
        <f>R197*$F197*$BI197*Invoer!P$10</f>
        <v>0</v>
      </c>
      <c r="BW197" s="7">
        <f>((BJ197*AV197)*(T197*Invoer!E$7))+BJ197*(100%-AV197)*AI197</f>
        <v>0</v>
      </c>
      <c r="BX197" s="7">
        <f>((BK197*AW197)*(U197*Invoer!F$7))+BK197*(100%-AW197)*AJ197</f>
        <v>0</v>
      </c>
      <c r="BY197" s="7">
        <f>((BL197*AX197)*(V197*Invoer!G$7))+BL197*(100%-AX197)*AK197</f>
        <v>0</v>
      </c>
      <c r="BZ197" s="7">
        <f>((BM197*AY197)*(W197*Invoer!H$7))+BM197*(100%-AY197)*AL197</f>
        <v>0</v>
      </c>
      <c r="CA197" s="7">
        <f>((BN197*AZ197)*(X197*Invoer!I$7))+BN197*(100%-AZ197)*AM197</f>
        <v>0</v>
      </c>
      <c r="CB197" s="7">
        <f>((BO197*BA197)*(Y197*Invoer!J$7))+BO197*(100%-BA197)*AN197</f>
        <v>0</v>
      </c>
      <c r="CC197" s="7">
        <f>((BP197*BB197)*(Z197*Invoer!K$7))+BP197*(100%-BB197)*AO197</f>
        <v>0</v>
      </c>
      <c r="CD197" s="7">
        <f>((BQ197*BC197)*(AA197*Invoer!L$7))+BQ197*(100%-BC197)*AP197</f>
        <v>0</v>
      </c>
      <c r="CE197" s="7">
        <f>((BR197*BD197)*(AB197*Invoer!M$7))+BR197*(100%-BD197)*AQ197</f>
        <v>0</v>
      </c>
      <c r="CF197" s="7">
        <f>((BS197*BE197)*(AC197*Invoer!N$7))+BS197*(100%-BE197)*AR197</f>
        <v>0</v>
      </c>
      <c r="CG197" s="7">
        <f>((BT197*BF197)*(AD197*Invoer!O$7))+BT197*(100%-BF197)*AS197</f>
        <v>0</v>
      </c>
      <c r="CH197" s="7">
        <f>((BU197*BG197)*(AE197*Invoer!P$7))+BU197*(100%-BG197)*AT197</f>
        <v>0</v>
      </c>
      <c r="CI197" s="7"/>
      <c r="CJ197" s="145">
        <f t="shared" si="58"/>
        <v>0</v>
      </c>
      <c r="CK197" s="145">
        <f t="shared" si="59"/>
        <v>0</v>
      </c>
      <c r="CL197" s="145">
        <f t="shared" si="44"/>
        <v>0</v>
      </c>
      <c r="CM197" s="145">
        <f t="shared" si="45"/>
        <v>0</v>
      </c>
      <c r="CN197" s="145">
        <f t="shared" si="46"/>
        <v>0</v>
      </c>
      <c r="CO197" s="145">
        <f t="shared" si="47"/>
        <v>0</v>
      </c>
      <c r="CP197" s="145">
        <f t="shared" si="48"/>
        <v>0</v>
      </c>
      <c r="CQ197" s="145">
        <f t="shared" si="49"/>
        <v>0</v>
      </c>
      <c r="CR197" s="145">
        <f t="shared" si="50"/>
        <v>0</v>
      </c>
      <c r="CS197" s="145">
        <f t="shared" si="51"/>
        <v>0</v>
      </c>
      <c r="CT197" s="145">
        <f t="shared" si="52"/>
        <v>0</v>
      </c>
      <c r="CU197" s="145">
        <f t="shared" si="53"/>
        <v>0</v>
      </c>
    </row>
    <row r="198" spans="1:99">
      <c r="A198" s="201" t="s">
        <v>600</v>
      </c>
      <c r="B198" s="202"/>
      <c r="C198" s="203"/>
      <c r="D198" s="204"/>
      <c r="E198" s="205" t="s">
        <v>643</v>
      </c>
      <c r="F198" s="206">
        <v>0</v>
      </c>
      <c r="G198" s="207"/>
      <c r="H198" s="207"/>
      <c r="I198" s="207"/>
      <c r="J198" s="207"/>
      <c r="K198" s="207"/>
      <c r="L198" s="207"/>
      <c r="M198" s="207"/>
      <c r="N198" s="207"/>
      <c r="O198" s="207"/>
      <c r="P198" s="207"/>
      <c r="Q198" s="207"/>
      <c r="R198" s="207"/>
      <c r="S198" s="208"/>
      <c r="T198" s="209">
        <v>0</v>
      </c>
      <c r="U198" s="136">
        <f t="shared" si="62"/>
        <v>0</v>
      </c>
      <c r="V198" s="136">
        <f t="shared" si="62"/>
        <v>0</v>
      </c>
      <c r="W198" s="136">
        <f t="shared" si="62"/>
        <v>0</v>
      </c>
      <c r="X198" s="136">
        <f t="shared" si="62"/>
        <v>0</v>
      </c>
      <c r="Y198" s="136">
        <f t="shared" si="62"/>
        <v>0</v>
      </c>
      <c r="Z198" s="136">
        <f t="shared" si="62"/>
        <v>0</v>
      </c>
      <c r="AA198" s="136">
        <f t="shared" si="62"/>
        <v>0</v>
      </c>
      <c r="AB198" s="136">
        <f t="shared" si="62"/>
        <v>0</v>
      </c>
      <c r="AC198" s="136">
        <f t="shared" si="62"/>
        <v>0</v>
      </c>
      <c r="AD198" s="136">
        <f t="shared" si="62"/>
        <v>0</v>
      </c>
      <c r="AE198" s="136">
        <f t="shared" si="62"/>
        <v>0</v>
      </c>
      <c r="AF198" s="139"/>
      <c r="AG198" s="138">
        <v>4</v>
      </c>
      <c r="AI198" s="23">
        <f>T198*Invoer!E$8</f>
        <v>0</v>
      </c>
      <c r="AJ198" s="23">
        <f>U198*Invoer!F$8</f>
        <v>0</v>
      </c>
      <c r="AK198" s="23">
        <f>V198*Invoer!G$8</f>
        <v>0</v>
      </c>
      <c r="AL198" s="23">
        <f>W198*Invoer!H$8</f>
        <v>0</v>
      </c>
      <c r="AM198" s="23">
        <f>X198*Invoer!I$8</f>
        <v>0</v>
      </c>
      <c r="AN198" s="23">
        <f>Y198*Invoer!J$8</f>
        <v>0</v>
      </c>
      <c r="AO198" s="23">
        <f>Z198*Invoer!K$8</f>
        <v>0</v>
      </c>
      <c r="AP198" s="23">
        <f>AA198*Invoer!L$8</f>
        <v>0</v>
      </c>
      <c r="AQ198" s="23">
        <f>AB198*Invoer!M$8</f>
        <v>0</v>
      </c>
      <c r="AR198" s="23">
        <f>AC198*Invoer!N$8</f>
        <v>0</v>
      </c>
      <c r="AS198" s="23">
        <f>AD198*Invoer!O$8</f>
        <v>0</v>
      </c>
      <c r="AT198" s="23">
        <f>AE198*Invoer!P$8</f>
        <v>0</v>
      </c>
      <c r="AV198" s="22">
        <f>Invoer!E$6</f>
        <v>1</v>
      </c>
      <c r="AW198" s="22">
        <f>Invoer!F$6</f>
        <v>1</v>
      </c>
      <c r="AX198" s="22">
        <f>Invoer!G$6</f>
        <v>1</v>
      </c>
      <c r="AY198" s="22">
        <f>Invoer!H$6</f>
        <v>1</v>
      </c>
      <c r="AZ198" s="22">
        <f>Invoer!I$6</f>
        <v>1</v>
      </c>
      <c r="BA198" s="22">
        <f>Invoer!J$6</f>
        <v>1</v>
      </c>
      <c r="BB198" s="22">
        <f>Invoer!K$6</f>
        <v>1</v>
      </c>
      <c r="BC198" s="22">
        <f>Invoer!L$6</f>
        <v>1</v>
      </c>
      <c r="BD198" s="22">
        <f>Invoer!M$6</f>
        <v>1</v>
      </c>
      <c r="BE198" s="22">
        <f>Invoer!N$6</f>
        <v>1</v>
      </c>
      <c r="BF198" s="22">
        <f>Invoer!O$6</f>
        <v>1</v>
      </c>
      <c r="BG198" s="22">
        <f>Invoer!P$6</f>
        <v>1</v>
      </c>
      <c r="BI198" s="8">
        <f>Invoer!B$5</f>
        <v>0.75</v>
      </c>
      <c r="BJ198" s="63">
        <f>G198*$F198*$BI198*Invoer!E$10</f>
        <v>0</v>
      </c>
      <c r="BK198" s="63">
        <f>H198*$F198*$BI198*Invoer!F$10</f>
        <v>0</v>
      </c>
      <c r="BL198" s="63">
        <f>I198*$F198*$BI198*Invoer!G$10</f>
        <v>0</v>
      </c>
      <c r="BM198" s="63">
        <f>J198*$F198*$BI198*Invoer!H$10</f>
        <v>0</v>
      </c>
      <c r="BN198" s="63">
        <f>K198*$F198*$BI198*Invoer!I$10</f>
        <v>0</v>
      </c>
      <c r="BO198" s="63">
        <f>L198*$F198*$BI198*Invoer!J$10</f>
        <v>0</v>
      </c>
      <c r="BP198" s="63">
        <f>M198*$F198*$BI198*Invoer!K$10</f>
        <v>0</v>
      </c>
      <c r="BQ198" s="63">
        <f>N198*$F198*$BI198*Invoer!L$10</f>
        <v>0</v>
      </c>
      <c r="BR198" s="63">
        <f>O198*$F198*$BI198*Invoer!M$10</f>
        <v>0</v>
      </c>
      <c r="BS198" s="63">
        <f>P198*$F198*$BI198*Invoer!N$10</f>
        <v>0</v>
      </c>
      <c r="BT198" s="63">
        <f>Q198*$F198*$BI198*Invoer!O$10</f>
        <v>0</v>
      </c>
      <c r="BU198" s="63">
        <f>R198*$F198*$BI198*Invoer!P$10</f>
        <v>0</v>
      </c>
      <c r="BW198" s="7">
        <f>((BJ198*AV198)*(T198*Invoer!E$7))+BJ198*(100%-AV198)*AI198</f>
        <v>0</v>
      </c>
      <c r="BX198" s="7">
        <f>((BK198*AW198)*(U198*Invoer!F$7))+BK198*(100%-AW198)*AJ198</f>
        <v>0</v>
      </c>
      <c r="BY198" s="7">
        <f>((BL198*AX198)*(V198*Invoer!G$7))+BL198*(100%-AX198)*AK198</f>
        <v>0</v>
      </c>
      <c r="BZ198" s="7">
        <f>((BM198*AY198)*(W198*Invoer!H$7))+BM198*(100%-AY198)*AL198</f>
        <v>0</v>
      </c>
      <c r="CA198" s="7">
        <f>((BN198*AZ198)*(X198*Invoer!I$7))+BN198*(100%-AZ198)*AM198</f>
        <v>0</v>
      </c>
      <c r="CB198" s="7">
        <f>((BO198*BA198)*(Y198*Invoer!J$7))+BO198*(100%-BA198)*AN198</f>
        <v>0</v>
      </c>
      <c r="CC198" s="7">
        <f>((BP198*BB198)*(Z198*Invoer!K$7))+BP198*(100%-BB198)*AO198</f>
        <v>0</v>
      </c>
      <c r="CD198" s="7">
        <f>((BQ198*BC198)*(AA198*Invoer!L$7))+BQ198*(100%-BC198)*AP198</f>
        <v>0</v>
      </c>
      <c r="CE198" s="7">
        <f>((BR198*BD198)*(AB198*Invoer!M$7))+BR198*(100%-BD198)*AQ198</f>
        <v>0</v>
      </c>
      <c r="CF198" s="7">
        <f>((BS198*BE198)*(AC198*Invoer!N$7))+BS198*(100%-BE198)*AR198</f>
        <v>0</v>
      </c>
      <c r="CG198" s="7">
        <f>((BT198*BF198)*(AD198*Invoer!O$7))+BT198*(100%-BF198)*AS198</f>
        <v>0</v>
      </c>
      <c r="CH198" s="7">
        <f>((BU198*BG198)*(AE198*Invoer!P$7))+BU198*(100%-BG198)*AT198</f>
        <v>0</v>
      </c>
      <c r="CI198" s="7"/>
      <c r="CJ198" s="145">
        <f t="shared" si="58"/>
        <v>0</v>
      </c>
      <c r="CK198" s="145">
        <f t="shared" si="59"/>
        <v>0</v>
      </c>
      <c r="CL198" s="145">
        <f t="shared" si="44"/>
        <v>0</v>
      </c>
      <c r="CM198" s="145">
        <f t="shared" si="45"/>
        <v>0</v>
      </c>
      <c r="CN198" s="145">
        <f t="shared" si="46"/>
        <v>0</v>
      </c>
      <c r="CO198" s="145">
        <f t="shared" si="47"/>
        <v>0</v>
      </c>
      <c r="CP198" s="145">
        <f t="shared" si="48"/>
        <v>0</v>
      </c>
      <c r="CQ198" s="145">
        <f t="shared" si="49"/>
        <v>0</v>
      </c>
      <c r="CR198" s="145">
        <f t="shared" si="50"/>
        <v>0</v>
      </c>
      <c r="CS198" s="145">
        <f t="shared" si="51"/>
        <v>0</v>
      </c>
      <c r="CT198" s="145">
        <f t="shared" si="52"/>
        <v>0</v>
      </c>
      <c r="CU198" s="145">
        <f t="shared" si="53"/>
        <v>0</v>
      </c>
    </row>
    <row r="199" spans="1:99">
      <c r="A199" s="201" t="s">
        <v>600</v>
      </c>
      <c r="B199" s="202"/>
      <c r="C199" s="203"/>
      <c r="D199" s="204"/>
      <c r="E199" s="205" t="s">
        <v>643</v>
      </c>
      <c r="F199" s="206">
        <v>0</v>
      </c>
      <c r="G199" s="207"/>
      <c r="H199" s="207"/>
      <c r="I199" s="207"/>
      <c r="J199" s="207"/>
      <c r="K199" s="207"/>
      <c r="L199" s="207"/>
      <c r="M199" s="207"/>
      <c r="N199" s="207"/>
      <c r="O199" s="207"/>
      <c r="P199" s="207"/>
      <c r="Q199" s="207"/>
      <c r="R199" s="207"/>
      <c r="S199" s="208"/>
      <c r="T199" s="209">
        <v>0</v>
      </c>
      <c r="U199" s="136">
        <f t="shared" si="62"/>
        <v>0</v>
      </c>
      <c r="V199" s="136">
        <f t="shared" si="62"/>
        <v>0</v>
      </c>
      <c r="W199" s="136">
        <f t="shared" si="62"/>
        <v>0</v>
      </c>
      <c r="X199" s="136">
        <f t="shared" si="62"/>
        <v>0</v>
      </c>
      <c r="Y199" s="136">
        <f t="shared" si="62"/>
        <v>0</v>
      </c>
      <c r="Z199" s="136">
        <f t="shared" si="62"/>
        <v>0</v>
      </c>
      <c r="AA199" s="136">
        <f t="shared" si="62"/>
        <v>0</v>
      </c>
      <c r="AB199" s="136">
        <f t="shared" si="62"/>
        <v>0</v>
      </c>
      <c r="AC199" s="136">
        <f t="shared" si="62"/>
        <v>0</v>
      </c>
      <c r="AD199" s="136">
        <f t="shared" si="62"/>
        <v>0</v>
      </c>
      <c r="AE199" s="136">
        <f t="shared" si="62"/>
        <v>0</v>
      </c>
      <c r="AF199" s="139"/>
      <c r="AG199" s="138">
        <v>4</v>
      </c>
      <c r="AI199" s="23">
        <f>T199*Invoer!E$8</f>
        <v>0</v>
      </c>
      <c r="AJ199" s="23">
        <f>U199*Invoer!F$8</f>
        <v>0</v>
      </c>
      <c r="AK199" s="23">
        <f>V199*Invoer!G$8</f>
        <v>0</v>
      </c>
      <c r="AL199" s="23">
        <f>W199*Invoer!H$8</f>
        <v>0</v>
      </c>
      <c r="AM199" s="23">
        <f>X199*Invoer!I$8</f>
        <v>0</v>
      </c>
      <c r="AN199" s="23">
        <f>Y199*Invoer!J$8</f>
        <v>0</v>
      </c>
      <c r="AO199" s="23">
        <f>Z199*Invoer!K$8</f>
        <v>0</v>
      </c>
      <c r="AP199" s="23">
        <f>AA199*Invoer!L$8</f>
        <v>0</v>
      </c>
      <c r="AQ199" s="23">
        <f>AB199*Invoer!M$8</f>
        <v>0</v>
      </c>
      <c r="AR199" s="23">
        <f>AC199*Invoer!N$8</f>
        <v>0</v>
      </c>
      <c r="AS199" s="23">
        <f>AD199*Invoer!O$8</f>
        <v>0</v>
      </c>
      <c r="AT199" s="23">
        <f>AE199*Invoer!P$8</f>
        <v>0</v>
      </c>
      <c r="AV199" s="22">
        <f>Invoer!E$6</f>
        <v>1</v>
      </c>
      <c r="AW199" s="22">
        <f>Invoer!F$6</f>
        <v>1</v>
      </c>
      <c r="AX199" s="22">
        <f>Invoer!G$6</f>
        <v>1</v>
      </c>
      <c r="AY199" s="22">
        <f>Invoer!H$6</f>
        <v>1</v>
      </c>
      <c r="AZ199" s="22">
        <f>Invoer!I$6</f>
        <v>1</v>
      </c>
      <c r="BA199" s="22">
        <f>Invoer!J$6</f>
        <v>1</v>
      </c>
      <c r="BB199" s="22">
        <f>Invoer!K$6</f>
        <v>1</v>
      </c>
      <c r="BC199" s="22">
        <f>Invoer!L$6</f>
        <v>1</v>
      </c>
      <c r="BD199" s="22">
        <f>Invoer!M$6</f>
        <v>1</v>
      </c>
      <c r="BE199" s="22">
        <f>Invoer!N$6</f>
        <v>1</v>
      </c>
      <c r="BF199" s="22">
        <f>Invoer!O$6</f>
        <v>1</v>
      </c>
      <c r="BG199" s="22">
        <f>Invoer!P$6</f>
        <v>1</v>
      </c>
      <c r="BI199" s="8">
        <f>Invoer!B$5</f>
        <v>0.75</v>
      </c>
      <c r="BJ199" s="63">
        <f>G199*$F199*$BI199*Invoer!E$10</f>
        <v>0</v>
      </c>
      <c r="BK199" s="63">
        <f>H199*$F199*$BI199*Invoer!F$10</f>
        <v>0</v>
      </c>
      <c r="BL199" s="63">
        <f>I199*$F199*$BI199*Invoer!G$10</f>
        <v>0</v>
      </c>
      <c r="BM199" s="63">
        <f>J199*$F199*$BI199*Invoer!H$10</f>
        <v>0</v>
      </c>
      <c r="BN199" s="63">
        <f>K199*$F199*$BI199*Invoer!I$10</f>
        <v>0</v>
      </c>
      <c r="BO199" s="63">
        <f>L199*$F199*$BI199*Invoer!J$10</f>
        <v>0</v>
      </c>
      <c r="BP199" s="63">
        <f>M199*$F199*$BI199*Invoer!K$10</f>
        <v>0</v>
      </c>
      <c r="BQ199" s="63">
        <f>N199*$F199*$BI199*Invoer!L$10</f>
        <v>0</v>
      </c>
      <c r="BR199" s="63">
        <f>O199*$F199*$BI199*Invoer!M$10</f>
        <v>0</v>
      </c>
      <c r="BS199" s="63">
        <f>P199*$F199*$BI199*Invoer!N$10</f>
        <v>0</v>
      </c>
      <c r="BT199" s="63">
        <f>Q199*$F199*$BI199*Invoer!O$10</f>
        <v>0</v>
      </c>
      <c r="BU199" s="63">
        <f>R199*$F199*$BI199*Invoer!P$10</f>
        <v>0</v>
      </c>
      <c r="BW199" s="7">
        <f>((BJ199*AV199)*(T199*Invoer!E$7))+BJ199*(100%-AV199)*AI199</f>
        <v>0</v>
      </c>
      <c r="BX199" s="7">
        <f>((BK199*AW199)*(U199*Invoer!F$7))+BK199*(100%-AW199)*AJ199</f>
        <v>0</v>
      </c>
      <c r="BY199" s="7">
        <f>((BL199*AX199)*(V199*Invoer!G$7))+BL199*(100%-AX199)*AK199</f>
        <v>0</v>
      </c>
      <c r="BZ199" s="7">
        <f>((BM199*AY199)*(W199*Invoer!H$7))+BM199*(100%-AY199)*AL199</f>
        <v>0</v>
      </c>
      <c r="CA199" s="7">
        <f>((BN199*AZ199)*(X199*Invoer!I$7))+BN199*(100%-AZ199)*AM199</f>
        <v>0</v>
      </c>
      <c r="CB199" s="7">
        <f>((BO199*BA199)*(Y199*Invoer!J$7))+BO199*(100%-BA199)*AN199</f>
        <v>0</v>
      </c>
      <c r="CC199" s="7">
        <f>((BP199*BB199)*(Z199*Invoer!K$7))+BP199*(100%-BB199)*AO199</f>
        <v>0</v>
      </c>
      <c r="CD199" s="7">
        <f>((BQ199*BC199)*(AA199*Invoer!L$7))+BQ199*(100%-BC199)*AP199</f>
        <v>0</v>
      </c>
      <c r="CE199" s="7">
        <f>((BR199*BD199)*(AB199*Invoer!M$7))+BR199*(100%-BD199)*AQ199</f>
        <v>0</v>
      </c>
      <c r="CF199" s="7">
        <f>((BS199*BE199)*(AC199*Invoer!N$7))+BS199*(100%-BE199)*AR199</f>
        <v>0</v>
      </c>
      <c r="CG199" s="7">
        <f>((BT199*BF199)*(AD199*Invoer!O$7))+BT199*(100%-BF199)*AS199</f>
        <v>0</v>
      </c>
      <c r="CH199" s="7">
        <f>((BU199*BG199)*(AE199*Invoer!P$7))+BU199*(100%-BG199)*AT199</f>
        <v>0</v>
      </c>
      <c r="CI199" s="7"/>
      <c r="CJ199" s="145">
        <f t="shared" si="58"/>
        <v>0</v>
      </c>
      <c r="CK199" s="145">
        <f t="shared" si="59"/>
        <v>0</v>
      </c>
      <c r="CL199" s="145">
        <f t="shared" ref="CL199:CL202" si="63">BL199/$AG199</f>
        <v>0</v>
      </c>
      <c r="CM199" s="145">
        <f t="shared" ref="CM199:CM202" si="64">BM199/$AG199</f>
        <v>0</v>
      </c>
      <c r="CN199" s="145">
        <f t="shared" ref="CN199:CN202" si="65">BN199/$AG199</f>
        <v>0</v>
      </c>
      <c r="CO199" s="145">
        <f t="shared" ref="CO199:CO202" si="66">BO199/$AG199</f>
        <v>0</v>
      </c>
      <c r="CP199" s="145">
        <f t="shared" ref="CP199:CP202" si="67">BP199/$AG199</f>
        <v>0</v>
      </c>
      <c r="CQ199" s="145">
        <f t="shared" ref="CQ199:CQ202" si="68">BQ199/$AG199</f>
        <v>0</v>
      </c>
      <c r="CR199" s="145">
        <f t="shared" ref="CR199:CR202" si="69">BR199/$AG199</f>
        <v>0</v>
      </c>
      <c r="CS199" s="145">
        <f t="shared" ref="CS199:CS202" si="70">BS199/$AG199</f>
        <v>0</v>
      </c>
      <c r="CT199" s="145">
        <f t="shared" ref="CT199:CT202" si="71">BT199/$AG199</f>
        <v>0</v>
      </c>
      <c r="CU199" s="145">
        <f t="shared" ref="CU199:CU202" si="72">BU199/$AG199</f>
        <v>0</v>
      </c>
    </row>
    <row r="200" spans="1:99">
      <c r="A200" s="201" t="s">
        <v>600</v>
      </c>
      <c r="B200" s="202"/>
      <c r="C200" s="203"/>
      <c r="D200" s="204"/>
      <c r="E200" s="205" t="s">
        <v>643</v>
      </c>
      <c r="F200" s="206">
        <v>0</v>
      </c>
      <c r="G200" s="207"/>
      <c r="H200" s="207"/>
      <c r="I200" s="207"/>
      <c r="J200" s="207"/>
      <c r="K200" s="207"/>
      <c r="L200" s="207"/>
      <c r="M200" s="207"/>
      <c r="N200" s="207"/>
      <c r="O200" s="207"/>
      <c r="P200" s="207"/>
      <c r="Q200" s="207"/>
      <c r="R200" s="207"/>
      <c r="S200" s="208"/>
      <c r="T200" s="209">
        <v>0</v>
      </c>
      <c r="U200" s="136">
        <f t="shared" si="62"/>
        <v>0</v>
      </c>
      <c r="V200" s="136">
        <f t="shared" si="62"/>
        <v>0</v>
      </c>
      <c r="W200" s="136">
        <f t="shared" si="62"/>
        <v>0</v>
      </c>
      <c r="X200" s="136">
        <f t="shared" si="62"/>
        <v>0</v>
      </c>
      <c r="Y200" s="136">
        <f t="shared" si="62"/>
        <v>0</v>
      </c>
      <c r="Z200" s="136">
        <f t="shared" si="62"/>
        <v>0</v>
      </c>
      <c r="AA200" s="136">
        <f t="shared" si="62"/>
        <v>0</v>
      </c>
      <c r="AB200" s="136">
        <f t="shared" si="62"/>
        <v>0</v>
      </c>
      <c r="AC200" s="136">
        <f t="shared" si="62"/>
        <v>0</v>
      </c>
      <c r="AD200" s="136">
        <f t="shared" si="62"/>
        <v>0</v>
      </c>
      <c r="AE200" s="136">
        <f t="shared" si="62"/>
        <v>0</v>
      </c>
      <c r="AF200" s="139"/>
      <c r="AG200" s="138">
        <v>4</v>
      </c>
      <c r="AI200" s="23">
        <f>T200*Invoer!E$8</f>
        <v>0</v>
      </c>
      <c r="AJ200" s="23">
        <f>U200*Invoer!F$8</f>
        <v>0</v>
      </c>
      <c r="AK200" s="23">
        <f>V200*Invoer!G$8</f>
        <v>0</v>
      </c>
      <c r="AL200" s="23">
        <f>W200*Invoer!H$8</f>
        <v>0</v>
      </c>
      <c r="AM200" s="23">
        <f>X200*Invoer!I$8</f>
        <v>0</v>
      </c>
      <c r="AN200" s="23">
        <f>Y200*Invoer!J$8</f>
        <v>0</v>
      </c>
      <c r="AO200" s="23">
        <f>Z200*Invoer!K$8</f>
        <v>0</v>
      </c>
      <c r="AP200" s="23">
        <f>AA200*Invoer!L$8</f>
        <v>0</v>
      </c>
      <c r="AQ200" s="23">
        <f>AB200*Invoer!M$8</f>
        <v>0</v>
      </c>
      <c r="AR200" s="23">
        <f>AC200*Invoer!N$8</f>
        <v>0</v>
      </c>
      <c r="AS200" s="23">
        <f>AD200*Invoer!O$8</f>
        <v>0</v>
      </c>
      <c r="AT200" s="23">
        <f>AE200*Invoer!P$8</f>
        <v>0</v>
      </c>
      <c r="AV200" s="22">
        <f>Invoer!E$6</f>
        <v>1</v>
      </c>
      <c r="AW200" s="22">
        <f>Invoer!F$6</f>
        <v>1</v>
      </c>
      <c r="AX200" s="22">
        <f>Invoer!G$6</f>
        <v>1</v>
      </c>
      <c r="AY200" s="22">
        <f>Invoer!H$6</f>
        <v>1</v>
      </c>
      <c r="AZ200" s="22">
        <f>Invoer!I$6</f>
        <v>1</v>
      </c>
      <c r="BA200" s="22">
        <f>Invoer!J$6</f>
        <v>1</v>
      </c>
      <c r="BB200" s="22">
        <f>Invoer!K$6</f>
        <v>1</v>
      </c>
      <c r="BC200" s="22">
        <f>Invoer!L$6</f>
        <v>1</v>
      </c>
      <c r="BD200" s="22">
        <f>Invoer!M$6</f>
        <v>1</v>
      </c>
      <c r="BE200" s="22">
        <f>Invoer!N$6</f>
        <v>1</v>
      </c>
      <c r="BF200" s="22">
        <f>Invoer!O$6</f>
        <v>1</v>
      </c>
      <c r="BG200" s="22">
        <f>Invoer!P$6</f>
        <v>1</v>
      </c>
      <c r="BI200" s="8">
        <f>Invoer!B$5</f>
        <v>0.75</v>
      </c>
      <c r="BJ200" s="63">
        <f>G200*$F200*$BI200*Invoer!E$10</f>
        <v>0</v>
      </c>
      <c r="BK200" s="63">
        <f>H200*$F200*$BI200*Invoer!F$10</f>
        <v>0</v>
      </c>
      <c r="BL200" s="63">
        <f>I200*$F200*$BI200*Invoer!G$10</f>
        <v>0</v>
      </c>
      <c r="BM200" s="63">
        <f>J200*$F200*$BI200*Invoer!H$10</f>
        <v>0</v>
      </c>
      <c r="BN200" s="63">
        <f>K200*$F200*$BI200*Invoer!I$10</f>
        <v>0</v>
      </c>
      <c r="BO200" s="63">
        <f>L200*$F200*$BI200*Invoer!J$10</f>
        <v>0</v>
      </c>
      <c r="BP200" s="63">
        <f>M200*$F200*$BI200*Invoer!K$10</f>
        <v>0</v>
      </c>
      <c r="BQ200" s="63">
        <f>N200*$F200*$BI200*Invoer!L$10</f>
        <v>0</v>
      </c>
      <c r="BR200" s="63">
        <f>O200*$F200*$BI200*Invoer!M$10</f>
        <v>0</v>
      </c>
      <c r="BS200" s="63">
        <f>P200*$F200*$BI200*Invoer!N$10</f>
        <v>0</v>
      </c>
      <c r="BT200" s="63">
        <f>Q200*$F200*$BI200*Invoer!O$10</f>
        <v>0</v>
      </c>
      <c r="BU200" s="63">
        <f>R200*$F200*$BI200*Invoer!P$10</f>
        <v>0</v>
      </c>
      <c r="BW200" s="7">
        <f>((BJ200*AV200)*(T200*Invoer!E$7))+BJ200*(100%-AV200)*AI200</f>
        <v>0</v>
      </c>
      <c r="BX200" s="7">
        <f>((BK200*AW200)*(U200*Invoer!F$7))+BK200*(100%-AW200)*AJ200</f>
        <v>0</v>
      </c>
      <c r="BY200" s="7">
        <f>((BL200*AX200)*(V200*Invoer!G$7))+BL200*(100%-AX200)*AK200</f>
        <v>0</v>
      </c>
      <c r="BZ200" s="7">
        <f>((BM200*AY200)*(W200*Invoer!H$7))+BM200*(100%-AY200)*AL200</f>
        <v>0</v>
      </c>
      <c r="CA200" s="7">
        <f>((BN200*AZ200)*(X200*Invoer!I$7))+BN200*(100%-AZ200)*AM200</f>
        <v>0</v>
      </c>
      <c r="CB200" s="7">
        <f>((BO200*BA200)*(Y200*Invoer!J$7))+BO200*(100%-BA200)*AN200</f>
        <v>0</v>
      </c>
      <c r="CC200" s="7">
        <f>((BP200*BB200)*(Z200*Invoer!K$7))+BP200*(100%-BB200)*AO200</f>
        <v>0</v>
      </c>
      <c r="CD200" s="7">
        <f>((BQ200*BC200)*(AA200*Invoer!L$7))+BQ200*(100%-BC200)*AP200</f>
        <v>0</v>
      </c>
      <c r="CE200" s="7">
        <f>((BR200*BD200)*(AB200*Invoer!M$7))+BR200*(100%-BD200)*AQ200</f>
        <v>0</v>
      </c>
      <c r="CF200" s="7">
        <f>((BS200*BE200)*(AC200*Invoer!N$7))+BS200*(100%-BE200)*AR200</f>
        <v>0</v>
      </c>
      <c r="CG200" s="7">
        <f>((BT200*BF200)*(AD200*Invoer!O$7))+BT200*(100%-BF200)*AS200</f>
        <v>0</v>
      </c>
      <c r="CH200" s="7">
        <f>((BU200*BG200)*(AE200*Invoer!P$7))+BU200*(100%-BG200)*AT200</f>
        <v>0</v>
      </c>
      <c r="CI200" s="7"/>
      <c r="CJ200" s="145">
        <f t="shared" si="58"/>
        <v>0</v>
      </c>
      <c r="CK200" s="145">
        <f t="shared" si="59"/>
        <v>0</v>
      </c>
      <c r="CL200" s="145">
        <f t="shared" si="63"/>
        <v>0</v>
      </c>
      <c r="CM200" s="145">
        <f t="shared" si="64"/>
        <v>0</v>
      </c>
      <c r="CN200" s="145">
        <f t="shared" si="65"/>
        <v>0</v>
      </c>
      <c r="CO200" s="145">
        <f t="shared" si="66"/>
        <v>0</v>
      </c>
      <c r="CP200" s="145">
        <f t="shared" si="67"/>
        <v>0</v>
      </c>
      <c r="CQ200" s="145">
        <f t="shared" si="68"/>
        <v>0</v>
      </c>
      <c r="CR200" s="145">
        <f t="shared" si="69"/>
        <v>0</v>
      </c>
      <c r="CS200" s="145">
        <f t="shared" si="70"/>
        <v>0</v>
      </c>
      <c r="CT200" s="145">
        <f t="shared" si="71"/>
        <v>0</v>
      </c>
      <c r="CU200" s="145">
        <f t="shared" si="72"/>
        <v>0</v>
      </c>
    </row>
    <row r="201" spans="1:99">
      <c r="A201" s="201" t="s">
        <v>600</v>
      </c>
      <c r="B201" s="202"/>
      <c r="C201" s="203"/>
      <c r="D201" s="204"/>
      <c r="E201" s="205" t="s">
        <v>643</v>
      </c>
      <c r="F201" s="206">
        <v>0</v>
      </c>
      <c r="G201" s="207"/>
      <c r="H201" s="207"/>
      <c r="I201" s="207"/>
      <c r="J201" s="207"/>
      <c r="K201" s="207"/>
      <c r="L201" s="207"/>
      <c r="M201" s="207"/>
      <c r="N201" s="207"/>
      <c r="O201" s="207"/>
      <c r="P201" s="207"/>
      <c r="Q201" s="207"/>
      <c r="R201" s="207"/>
      <c r="S201" s="208"/>
      <c r="T201" s="209">
        <v>0</v>
      </c>
      <c r="U201" s="136">
        <f t="shared" si="62"/>
        <v>0</v>
      </c>
      <c r="V201" s="136">
        <f t="shared" si="62"/>
        <v>0</v>
      </c>
      <c r="W201" s="136">
        <f t="shared" si="62"/>
        <v>0</v>
      </c>
      <c r="X201" s="136">
        <f t="shared" si="62"/>
        <v>0</v>
      </c>
      <c r="Y201" s="136">
        <f t="shared" si="62"/>
        <v>0</v>
      </c>
      <c r="Z201" s="136">
        <f t="shared" si="62"/>
        <v>0</v>
      </c>
      <c r="AA201" s="136">
        <f t="shared" si="62"/>
        <v>0</v>
      </c>
      <c r="AB201" s="136">
        <f t="shared" si="62"/>
        <v>0</v>
      </c>
      <c r="AC201" s="136">
        <f t="shared" si="62"/>
        <v>0</v>
      </c>
      <c r="AD201" s="136">
        <f t="shared" si="62"/>
        <v>0</v>
      </c>
      <c r="AE201" s="136">
        <f t="shared" si="62"/>
        <v>0</v>
      </c>
      <c r="AF201" s="139"/>
      <c r="AG201" s="138">
        <v>4</v>
      </c>
      <c r="AI201" s="23">
        <f>T201*Invoer!E$8</f>
        <v>0</v>
      </c>
      <c r="AJ201" s="23">
        <f>U201*Invoer!F$8</f>
        <v>0</v>
      </c>
      <c r="AK201" s="23">
        <f>V201*Invoer!G$8</f>
        <v>0</v>
      </c>
      <c r="AL201" s="23">
        <f>W201*Invoer!H$8</f>
        <v>0</v>
      </c>
      <c r="AM201" s="23">
        <f>X201*Invoer!I$8</f>
        <v>0</v>
      </c>
      <c r="AN201" s="23">
        <f>Y201*Invoer!J$8</f>
        <v>0</v>
      </c>
      <c r="AO201" s="23">
        <f>Z201*Invoer!K$8</f>
        <v>0</v>
      </c>
      <c r="AP201" s="23">
        <f>AA201*Invoer!L$8</f>
        <v>0</v>
      </c>
      <c r="AQ201" s="23">
        <f>AB201*Invoer!M$8</f>
        <v>0</v>
      </c>
      <c r="AR201" s="23">
        <f>AC201*Invoer!N$8</f>
        <v>0</v>
      </c>
      <c r="AS201" s="23">
        <f>AD201*Invoer!O$8</f>
        <v>0</v>
      </c>
      <c r="AT201" s="23">
        <f>AE201*Invoer!P$8</f>
        <v>0</v>
      </c>
      <c r="AV201" s="22">
        <f>Invoer!E$6</f>
        <v>1</v>
      </c>
      <c r="AW201" s="22">
        <f>Invoer!F$6</f>
        <v>1</v>
      </c>
      <c r="AX201" s="22">
        <f>Invoer!G$6</f>
        <v>1</v>
      </c>
      <c r="AY201" s="22">
        <f>Invoer!H$6</f>
        <v>1</v>
      </c>
      <c r="AZ201" s="22">
        <f>Invoer!I$6</f>
        <v>1</v>
      </c>
      <c r="BA201" s="22">
        <f>Invoer!J$6</f>
        <v>1</v>
      </c>
      <c r="BB201" s="22">
        <f>Invoer!K$6</f>
        <v>1</v>
      </c>
      <c r="BC201" s="22">
        <f>Invoer!L$6</f>
        <v>1</v>
      </c>
      <c r="BD201" s="22">
        <f>Invoer!M$6</f>
        <v>1</v>
      </c>
      <c r="BE201" s="22">
        <f>Invoer!N$6</f>
        <v>1</v>
      </c>
      <c r="BF201" s="22">
        <f>Invoer!O$6</f>
        <v>1</v>
      </c>
      <c r="BG201" s="22">
        <f>Invoer!P$6</f>
        <v>1</v>
      </c>
      <c r="BI201" s="8">
        <f>Invoer!B$5</f>
        <v>0.75</v>
      </c>
      <c r="BJ201" s="63">
        <f>G201*$F201*$BI201*Invoer!E$10</f>
        <v>0</v>
      </c>
      <c r="BK201" s="63">
        <f>H201*$F201*$BI201*Invoer!F$10</f>
        <v>0</v>
      </c>
      <c r="BL201" s="63">
        <f>I201*$F201*$BI201*Invoer!G$10</f>
        <v>0</v>
      </c>
      <c r="BM201" s="63">
        <f>J201*$F201*$BI201*Invoer!H$10</f>
        <v>0</v>
      </c>
      <c r="BN201" s="63">
        <f>K201*$F201*$BI201*Invoer!I$10</f>
        <v>0</v>
      </c>
      <c r="BO201" s="63">
        <f>L201*$F201*$BI201*Invoer!J$10</f>
        <v>0</v>
      </c>
      <c r="BP201" s="63">
        <f>M201*$F201*$BI201*Invoer!K$10</f>
        <v>0</v>
      </c>
      <c r="BQ201" s="63">
        <f>N201*$F201*$BI201*Invoer!L$10</f>
        <v>0</v>
      </c>
      <c r="BR201" s="63">
        <f>O201*$F201*$BI201*Invoer!M$10</f>
        <v>0</v>
      </c>
      <c r="BS201" s="63">
        <f>P201*$F201*$BI201*Invoer!N$10</f>
        <v>0</v>
      </c>
      <c r="BT201" s="63">
        <f>Q201*$F201*$BI201*Invoer!O$10</f>
        <v>0</v>
      </c>
      <c r="BU201" s="63">
        <f>R201*$F201*$BI201*Invoer!P$10</f>
        <v>0</v>
      </c>
      <c r="BW201" s="7">
        <f>((BJ201*AV201)*(T201*Invoer!E$7))+BJ201*(100%-AV201)*AI201</f>
        <v>0</v>
      </c>
      <c r="BX201" s="7">
        <f>((BK201*AW201)*(U201*Invoer!F$7))+BK201*(100%-AW201)*AJ201</f>
        <v>0</v>
      </c>
      <c r="BY201" s="7">
        <f>((BL201*AX201)*(V201*Invoer!G$7))+BL201*(100%-AX201)*AK201</f>
        <v>0</v>
      </c>
      <c r="BZ201" s="7">
        <f>((BM201*AY201)*(W201*Invoer!H$7))+BM201*(100%-AY201)*AL201</f>
        <v>0</v>
      </c>
      <c r="CA201" s="7">
        <f>((BN201*AZ201)*(X201*Invoer!I$7))+BN201*(100%-AZ201)*AM201</f>
        <v>0</v>
      </c>
      <c r="CB201" s="7">
        <f>((BO201*BA201)*(Y201*Invoer!J$7))+BO201*(100%-BA201)*AN201</f>
        <v>0</v>
      </c>
      <c r="CC201" s="7">
        <f>((BP201*BB201)*(Z201*Invoer!K$7))+BP201*(100%-BB201)*AO201</f>
        <v>0</v>
      </c>
      <c r="CD201" s="7">
        <f>((BQ201*BC201)*(AA201*Invoer!L$7))+BQ201*(100%-BC201)*AP201</f>
        <v>0</v>
      </c>
      <c r="CE201" s="7">
        <f>((BR201*BD201)*(AB201*Invoer!M$7))+BR201*(100%-BD201)*AQ201</f>
        <v>0</v>
      </c>
      <c r="CF201" s="7">
        <f>((BS201*BE201)*(AC201*Invoer!N$7))+BS201*(100%-BE201)*AR201</f>
        <v>0</v>
      </c>
      <c r="CG201" s="7">
        <f>((BT201*BF201)*(AD201*Invoer!O$7))+BT201*(100%-BF201)*AS201</f>
        <v>0</v>
      </c>
      <c r="CH201" s="7">
        <f>((BU201*BG201)*(AE201*Invoer!P$7))+BU201*(100%-BG201)*AT201</f>
        <v>0</v>
      </c>
      <c r="CI201" s="7"/>
      <c r="CJ201" s="145">
        <f t="shared" si="58"/>
        <v>0</v>
      </c>
      <c r="CK201" s="145">
        <f t="shared" si="59"/>
        <v>0</v>
      </c>
      <c r="CL201" s="145">
        <f t="shared" si="63"/>
        <v>0</v>
      </c>
      <c r="CM201" s="145">
        <f t="shared" si="64"/>
        <v>0</v>
      </c>
      <c r="CN201" s="145">
        <f t="shared" si="65"/>
        <v>0</v>
      </c>
      <c r="CO201" s="145">
        <f t="shared" si="66"/>
        <v>0</v>
      </c>
      <c r="CP201" s="145">
        <f t="shared" si="67"/>
        <v>0</v>
      </c>
      <c r="CQ201" s="145">
        <f t="shared" si="68"/>
        <v>0</v>
      </c>
      <c r="CR201" s="145">
        <f t="shared" si="69"/>
        <v>0</v>
      </c>
      <c r="CS201" s="145">
        <f t="shared" si="70"/>
        <v>0</v>
      </c>
      <c r="CT201" s="145">
        <f t="shared" si="71"/>
        <v>0</v>
      </c>
      <c r="CU201" s="145">
        <f t="shared" si="72"/>
        <v>0</v>
      </c>
    </row>
    <row r="202" spans="1:99">
      <c r="A202" s="201" t="s">
        <v>600</v>
      </c>
      <c r="B202" s="202"/>
      <c r="C202" s="203"/>
      <c r="D202" s="204"/>
      <c r="E202" s="205" t="s">
        <v>643</v>
      </c>
      <c r="F202" s="206">
        <v>0</v>
      </c>
      <c r="G202" s="207"/>
      <c r="H202" s="207"/>
      <c r="I202" s="207"/>
      <c r="J202" s="207"/>
      <c r="K202" s="207"/>
      <c r="L202" s="207"/>
      <c r="M202" s="207"/>
      <c r="N202" s="207"/>
      <c r="O202" s="207"/>
      <c r="P202" s="207"/>
      <c r="Q202" s="207"/>
      <c r="R202" s="207"/>
      <c r="S202" s="208"/>
      <c r="T202" s="209">
        <v>0</v>
      </c>
      <c r="U202" s="136">
        <f t="shared" si="62"/>
        <v>0</v>
      </c>
      <c r="V202" s="136">
        <f t="shared" si="62"/>
        <v>0</v>
      </c>
      <c r="W202" s="136">
        <f t="shared" si="62"/>
        <v>0</v>
      </c>
      <c r="X202" s="136">
        <f t="shared" si="62"/>
        <v>0</v>
      </c>
      <c r="Y202" s="136">
        <f t="shared" si="62"/>
        <v>0</v>
      </c>
      <c r="Z202" s="136">
        <f t="shared" si="62"/>
        <v>0</v>
      </c>
      <c r="AA202" s="136">
        <f t="shared" si="62"/>
        <v>0</v>
      </c>
      <c r="AB202" s="136">
        <f t="shared" si="62"/>
        <v>0</v>
      </c>
      <c r="AC202" s="136">
        <f t="shared" si="62"/>
        <v>0</v>
      </c>
      <c r="AD202" s="136">
        <f t="shared" si="62"/>
        <v>0</v>
      </c>
      <c r="AE202" s="136">
        <f t="shared" si="62"/>
        <v>0</v>
      </c>
      <c r="AF202" s="139"/>
      <c r="AG202" s="138">
        <v>4</v>
      </c>
      <c r="AI202" s="23">
        <f>T202*Invoer!E$8</f>
        <v>0</v>
      </c>
      <c r="AJ202" s="23">
        <f>U202*Invoer!F$8</f>
        <v>0</v>
      </c>
      <c r="AK202" s="23">
        <f>V202*Invoer!G$8</f>
        <v>0</v>
      </c>
      <c r="AL202" s="23">
        <f>W202*Invoer!H$8</f>
        <v>0</v>
      </c>
      <c r="AM202" s="23">
        <f>X202*Invoer!I$8</f>
        <v>0</v>
      </c>
      <c r="AN202" s="23">
        <f>Y202*Invoer!J$8</f>
        <v>0</v>
      </c>
      <c r="AO202" s="23">
        <f>Z202*Invoer!K$8</f>
        <v>0</v>
      </c>
      <c r="AP202" s="23">
        <f>AA202*Invoer!L$8</f>
        <v>0</v>
      </c>
      <c r="AQ202" s="23">
        <f>AB202*Invoer!M$8</f>
        <v>0</v>
      </c>
      <c r="AR202" s="23">
        <f>AC202*Invoer!N$8</f>
        <v>0</v>
      </c>
      <c r="AS202" s="23">
        <f>AD202*Invoer!O$8</f>
        <v>0</v>
      </c>
      <c r="AT202" s="23">
        <f>AE202*Invoer!P$8</f>
        <v>0</v>
      </c>
      <c r="AV202" s="22">
        <f>Invoer!E$6</f>
        <v>1</v>
      </c>
      <c r="AW202" s="22">
        <f>Invoer!F$6</f>
        <v>1</v>
      </c>
      <c r="AX202" s="22">
        <f>Invoer!G$6</f>
        <v>1</v>
      </c>
      <c r="AY202" s="22">
        <f>Invoer!H$6</f>
        <v>1</v>
      </c>
      <c r="AZ202" s="22">
        <f>Invoer!I$6</f>
        <v>1</v>
      </c>
      <c r="BA202" s="22">
        <f>Invoer!J$6</f>
        <v>1</v>
      </c>
      <c r="BB202" s="22">
        <f>Invoer!K$6</f>
        <v>1</v>
      </c>
      <c r="BC202" s="22">
        <f>Invoer!L$6</f>
        <v>1</v>
      </c>
      <c r="BD202" s="22">
        <f>Invoer!M$6</f>
        <v>1</v>
      </c>
      <c r="BE202" s="22">
        <f>Invoer!N$6</f>
        <v>1</v>
      </c>
      <c r="BF202" s="22">
        <f>Invoer!O$6</f>
        <v>1</v>
      </c>
      <c r="BG202" s="22">
        <f>Invoer!P$6</f>
        <v>1</v>
      </c>
      <c r="BI202" s="8">
        <f>Invoer!B$5</f>
        <v>0.75</v>
      </c>
      <c r="BJ202" s="63">
        <f>G202*$F202*$BI202*Invoer!E$10</f>
        <v>0</v>
      </c>
      <c r="BK202" s="63">
        <f>H202*$F202*$BI202*Invoer!F$10</f>
        <v>0</v>
      </c>
      <c r="BL202" s="63">
        <f>I202*$F202*$BI202*Invoer!G$10</f>
        <v>0</v>
      </c>
      <c r="BM202" s="63">
        <f>J202*$F202*$BI202*Invoer!H$10</f>
        <v>0</v>
      </c>
      <c r="BN202" s="63">
        <f>K202*$F202*$BI202*Invoer!I$10</f>
        <v>0</v>
      </c>
      <c r="BO202" s="63">
        <f>L202*$F202*$BI202*Invoer!J$10</f>
        <v>0</v>
      </c>
      <c r="BP202" s="63">
        <f>M202*$F202*$BI202*Invoer!K$10</f>
        <v>0</v>
      </c>
      <c r="BQ202" s="63">
        <f>N202*$F202*$BI202*Invoer!L$10</f>
        <v>0</v>
      </c>
      <c r="BR202" s="63">
        <f>O202*$F202*$BI202*Invoer!M$10</f>
        <v>0</v>
      </c>
      <c r="BS202" s="63">
        <f>P202*$F202*$BI202*Invoer!N$10</f>
        <v>0</v>
      </c>
      <c r="BT202" s="63">
        <f>Q202*$F202*$BI202*Invoer!O$10</f>
        <v>0</v>
      </c>
      <c r="BU202" s="63">
        <f>R202*$F202*$BI202*Invoer!P$10</f>
        <v>0</v>
      </c>
      <c r="BW202" s="7">
        <f>((BJ202*AV202)*(T202*Invoer!E$7))+BJ202*(100%-AV202)*AI202</f>
        <v>0</v>
      </c>
      <c r="BX202" s="7">
        <f>((BK202*AW202)*(U202*Invoer!F$7))+BK202*(100%-AW202)*AJ202</f>
        <v>0</v>
      </c>
      <c r="BY202" s="7">
        <f>((BL202*AX202)*(V202*Invoer!G$7))+BL202*(100%-AX202)*AK202</f>
        <v>0</v>
      </c>
      <c r="BZ202" s="7">
        <f>((BM202*AY202)*(W202*Invoer!H$7))+BM202*(100%-AY202)*AL202</f>
        <v>0</v>
      </c>
      <c r="CA202" s="7">
        <f>((BN202*AZ202)*(X202*Invoer!I$7))+BN202*(100%-AZ202)*AM202</f>
        <v>0</v>
      </c>
      <c r="CB202" s="7">
        <f>((BO202*BA202)*(Y202*Invoer!J$7))+BO202*(100%-BA202)*AN202</f>
        <v>0</v>
      </c>
      <c r="CC202" s="7">
        <f>((BP202*BB202)*(Z202*Invoer!K$7))+BP202*(100%-BB202)*AO202</f>
        <v>0</v>
      </c>
      <c r="CD202" s="7">
        <f>((BQ202*BC202)*(AA202*Invoer!L$7))+BQ202*(100%-BC202)*AP202</f>
        <v>0</v>
      </c>
      <c r="CE202" s="7">
        <f>((BR202*BD202)*(AB202*Invoer!M$7))+BR202*(100%-BD202)*AQ202</f>
        <v>0</v>
      </c>
      <c r="CF202" s="7">
        <f>((BS202*BE202)*(AC202*Invoer!N$7))+BS202*(100%-BE202)*AR202</f>
        <v>0</v>
      </c>
      <c r="CG202" s="7">
        <f>((BT202*BF202)*(AD202*Invoer!O$7))+BT202*(100%-BF202)*AS202</f>
        <v>0</v>
      </c>
      <c r="CH202" s="7">
        <f>((BU202*BG202)*(AE202*Invoer!P$7))+BU202*(100%-BG202)*AT202</f>
        <v>0</v>
      </c>
      <c r="CI202" s="7"/>
      <c r="CJ202" s="145">
        <f t="shared" si="58"/>
        <v>0</v>
      </c>
      <c r="CK202" s="145">
        <f t="shared" si="59"/>
        <v>0</v>
      </c>
      <c r="CL202" s="145">
        <f t="shared" si="63"/>
        <v>0</v>
      </c>
      <c r="CM202" s="145">
        <f t="shared" si="64"/>
        <v>0</v>
      </c>
      <c r="CN202" s="145">
        <f t="shared" si="65"/>
        <v>0</v>
      </c>
      <c r="CO202" s="145">
        <f t="shared" si="66"/>
        <v>0</v>
      </c>
      <c r="CP202" s="145">
        <f t="shared" si="67"/>
        <v>0</v>
      </c>
      <c r="CQ202" s="145">
        <f t="shared" si="68"/>
        <v>0</v>
      </c>
      <c r="CR202" s="145">
        <f t="shared" si="69"/>
        <v>0</v>
      </c>
      <c r="CS202" s="145">
        <f t="shared" si="70"/>
        <v>0</v>
      </c>
      <c r="CT202" s="145">
        <f t="shared" si="71"/>
        <v>0</v>
      </c>
      <c r="CU202" s="145">
        <f t="shared" si="72"/>
        <v>0</v>
      </c>
    </row>
    <row r="203" spans="1:99">
      <c r="A203" s="137"/>
      <c r="B203" s="137"/>
      <c r="C203" s="55"/>
      <c r="D203" s="55"/>
      <c r="E203" s="55"/>
      <c r="F203" s="37"/>
      <c r="G203" s="138"/>
      <c r="H203" s="138"/>
      <c r="I203" s="138"/>
      <c r="J203" s="138"/>
      <c r="K203" s="138"/>
      <c r="L203" s="138"/>
      <c r="M203" s="138"/>
      <c r="N203" s="138"/>
      <c r="O203" s="138"/>
      <c r="P203" s="138"/>
      <c r="Q203" s="138"/>
      <c r="R203" s="138"/>
      <c r="S203" s="47"/>
      <c r="T203" s="140"/>
      <c r="U203" s="140"/>
      <c r="V203" s="139"/>
      <c r="W203" s="139"/>
      <c r="X203" s="139"/>
      <c r="Y203" s="139"/>
      <c r="Z203" s="139"/>
      <c r="AA203" s="139"/>
      <c r="AB203" s="139"/>
      <c r="AC203" s="139"/>
      <c r="AD203" s="139"/>
      <c r="AE203" s="139"/>
      <c r="AF203" s="139"/>
      <c r="AG203" s="138"/>
      <c r="AI203" s="23"/>
      <c r="AJ203" s="23"/>
      <c r="AK203" s="23"/>
      <c r="AL203" s="23"/>
      <c r="AM203" s="23"/>
      <c r="AN203" s="23"/>
      <c r="AO203" s="23"/>
      <c r="AP203" s="23"/>
      <c r="AQ203" s="23"/>
      <c r="AR203" s="23"/>
      <c r="AS203" s="23"/>
      <c r="AT203" s="23"/>
      <c r="AV203" s="22"/>
      <c r="AW203" s="22"/>
      <c r="AX203" s="22"/>
      <c r="AY203" s="22"/>
      <c r="AZ203" s="22"/>
      <c r="BA203" s="22"/>
      <c r="BB203" s="22"/>
      <c r="BC203" s="22"/>
      <c r="BD203" s="22"/>
      <c r="BE203" s="22"/>
      <c r="BF203" s="22"/>
      <c r="BG203" s="22"/>
      <c r="BI203" s="8"/>
      <c r="BJ203" s="63"/>
      <c r="BK203" s="63"/>
      <c r="BL203" s="63"/>
      <c r="BM203" s="63"/>
      <c r="BN203" s="63"/>
      <c r="BO203" s="63"/>
      <c r="BP203" s="63"/>
      <c r="BQ203" s="63"/>
      <c r="BR203" s="63"/>
      <c r="BS203" s="63"/>
      <c r="BT203" s="63"/>
      <c r="BU203" s="63"/>
      <c r="BW203" s="7"/>
      <c r="BX203" s="7"/>
      <c r="BY203" s="7"/>
      <c r="BZ203" s="7"/>
      <c r="CA203" s="7"/>
      <c r="CB203" s="7"/>
      <c r="CC203" s="7"/>
      <c r="CD203" s="7"/>
      <c r="CE203" s="7"/>
      <c r="CF203" s="7"/>
      <c r="CG203" s="7"/>
      <c r="CH203" s="7"/>
      <c r="CI203" s="7"/>
    </row>
    <row r="204" spans="1:99">
      <c r="A204" s="137"/>
      <c r="B204" s="137"/>
      <c r="C204" s="55"/>
      <c r="D204" s="55"/>
      <c r="E204" s="55"/>
      <c r="F204" s="37"/>
      <c r="G204" s="138"/>
      <c r="H204" s="138"/>
      <c r="I204" s="138"/>
      <c r="J204" s="138"/>
      <c r="K204" s="138"/>
      <c r="L204" s="138"/>
      <c r="M204" s="138"/>
      <c r="N204" s="138"/>
      <c r="O204" s="138"/>
      <c r="P204" s="138"/>
      <c r="Q204" s="138"/>
      <c r="R204" s="138"/>
      <c r="S204" s="47"/>
      <c r="T204" s="140"/>
      <c r="U204" s="140"/>
      <c r="V204" s="139"/>
      <c r="W204" s="139"/>
      <c r="X204" s="139"/>
      <c r="Y204" s="139"/>
      <c r="Z204" s="139"/>
      <c r="AA204" s="139"/>
      <c r="AB204" s="139"/>
      <c r="AC204" s="139"/>
      <c r="AD204" s="139"/>
      <c r="AE204" s="139"/>
      <c r="AF204" s="139"/>
      <c r="AG204" s="138"/>
      <c r="AI204" s="23"/>
      <c r="AJ204" s="23"/>
      <c r="AK204" s="23"/>
      <c r="AL204" s="23"/>
      <c r="AM204" s="23"/>
      <c r="AN204" s="23"/>
      <c r="AO204" s="23"/>
      <c r="AP204" s="23"/>
      <c r="AQ204" s="23"/>
      <c r="AR204" s="23"/>
      <c r="AS204" s="23"/>
      <c r="AT204" s="23"/>
      <c r="AV204" s="22"/>
      <c r="AW204" s="22"/>
      <c r="AX204" s="22"/>
      <c r="AY204" s="22"/>
      <c r="AZ204" s="22"/>
      <c r="BA204" s="22"/>
      <c r="BB204" s="22"/>
      <c r="BC204" s="22"/>
      <c r="BD204" s="22"/>
      <c r="BE204" s="22"/>
      <c r="BF204" s="22"/>
      <c r="BG204" s="22"/>
      <c r="BI204" s="8"/>
      <c r="BJ204" s="63"/>
      <c r="BK204" s="63"/>
      <c r="BL204" s="63"/>
      <c r="BM204" s="63"/>
      <c r="BN204" s="63"/>
      <c r="BO204" s="63"/>
      <c r="BP204" s="63"/>
      <c r="BQ204" s="63"/>
      <c r="BR204" s="63"/>
      <c r="BS204" s="63"/>
      <c r="BT204" s="63"/>
      <c r="BU204" s="63"/>
      <c r="BW204" s="7"/>
      <c r="BX204" s="7"/>
      <c r="BY204" s="7"/>
      <c r="BZ204" s="7"/>
      <c r="CA204" s="7"/>
      <c r="CB204" s="7"/>
      <c r="CC204" s="7"/>
      <c r="CD204" s="7"/>
      <c r="CE204" s="7"/>
      <c r="CF204" s="7"/>
      <c r="CG204" s="7"/>
      <c r="CH204" s="7"/>
      <c r="CI204" s="7"/>
    </row>
    <row r="205" spans="1:99">
      <c r="A205" s="137"/>
      <c r="B205" s="137"/>
      <c r="C205" s="55"/>
      <c r="D205" s="55"/>
      <c r="E205" s="55"/>
      <c r="F205" s="37"/>
      <c r="G205" s="138"/>
      <c r="H205" s="138"/>
      <c r="I205" s="138"/>
      <c r="J205" s="138"/>
      <c r="K205" s="138"/>
      <c r="L205" s="138"/>
      <c r="M205" s="138"/>
      <c r="N205" s="138"/>
      <c r="O205" s="138"/>
      <c r="P205" s="138"/>
      <c r="Q205" s="138"/>
      <c r="R205" s="138"/>
      <c r="S205" s="47"/>
      <c r="T205" s="140"/>
      <c r="U205" s="140"/>
      <c r="V205" s="139"/>
      <c r="W205" s="139"/>
      <c r="X205" s="139"/>
      <c r="Y205" s="139"/>
      <c r="Z205" s="139"/>
      <c r="AA205" s="139"/>
      <c r="AB205" s="139"/>
      <c r="AC205" s="139"/>
      <c r="AD205" s="139"/>
      <c r="AE205" s="139"/>
      <c r="AF205" s="139"/>
      <c r="AG205" s="138"/>
      <c r="AI205" s="23"/>
      <c r="AJ205" s="23"/>
      <c r="AK205" s="23"/>
      <c r="AL205" s="23"/>
      <c r="AM205" s="23"/>
      <c r="AN205" s="23"/>
      <c r="AO205" s="23"/>
      <c r="AP205" s="23"/>
      <c r="AQ205" s="23"/>
      <c r="AR205" s="23"/>
      <c r="AS205" s="23"/>
      <c r="AT205" s="23"/>
      <c r="AV205" s="22"/>
      <c r="AW205" s="22"/>
      <c r="AX205" s="22"/>
      <c r="AY205" s="22"/>
      <c r="AZ205" s="22"/>
      <c r="BA205" s="22"/>
      <c r="BB205" s="22"/>
      <c r="BC205" s="22"/>
      <c r="BD205" s="22"/>
      <c r="BE205" s="22"/>
      <c r="BF205" s="22"/>
      <c r="BG205" s="22"/>
      <c r="BI205" s="8"/>
      <c r="BJ205" s="63"/>
      <c r="BK205" s="63"/>
      <c r="BL205" s="63"/>
      <c r="BM205" s="63"/>
      <c r="BN205" s="63"/>
      <c r="BO205" s="63"/>
      <c r="BP205" s="63"/>
      <c r="BQ205" s="63"/>
      <c r="BR205" s="63"/>
      <c r="BS205" s="63"/>
      <c r="BT205" s="63"/>
      <c r="BU205" s="63"/>
      <c r="BW205" s="7"/>
      <c r="BX205" s="7"/>
      <c r="BY205" s="7"/>
      <c r="BZ205" s="7"/>
      <c r="CA205" s="7"/>
      <c r="CB205" s="7"/>
      <c r="CC205" s="7"/>
      <c r="CD205" s="7"/>
      <c r="CE205" s="7"/>
      <c r="CF205" s="7"/>
      <c r="CG205" s="7"/>
      <c r="CH205" s="7"/>
      <c r="CI205" s="7"/>
    </row>
    <row r="206" spans="1:99">
      <c r="A206" s="137"/>
      <c r="B206" s="137"/>
      <c r="C206" s="55"/>
      <c r="D206" s="55"/>
      <c r="E206" s="55"/>
      <c r="F206" s="37"/>
      <c r="G206" s="138"/>
      <c r="H206" s="138"/>
      <c r="I206" s="138"/>
      <c r="J206" s="138"/>
      <c r="K206" s="138"/>
      <c r="L206" s="138"/>
      <c r="M206" s="138"/>
      <c r="N206" s="138"/>
      <c r="O206" s="138"/>
      <c r="P206" s="138"/>
      <c r="Q206" s="138"/>
      <c r="R206" s="138"/>
      <c r="S206" s="47"/>
      <c r="T206" s="140"/>
      <c r="U206" s="140"/>
      <c r="V206" s="139"/>
      <c r="W206" s="139"/>
      <c r="X206" s="139"/>
      <c r="Y206" s="139"/>
      <c r="Z206" s="139"/>
      <c r="AA206" s="139"/>
      <c r="AB206" s="139"/>
      <c r="AC206" s="139"/>
      <c r="AD206" s="139"/>
      <c r="AE206" s="139"/>
      <c r="AF206" s="139"/>
      <c r="AG206" s="138"/>
      <c r="AI206" s="23"/>
      <c r="AJ206" s="23"/>
      <c r="AK206" s="23"/>
      <c r="AL206" s="23"/>
      <c r="AM206" s="23"/>
      <c r="AN206" s="23"/>
      <c r="AO206" s="23"/>
      <c r="AP206" s="23"/>
      <c r="AQ206" s="23"/>
      <c r="AR206" s="23"/>
      <c r="AS206" s="23"/>
      <c r="AT206" s="23"/>
      <c r="AV206" s="22"/>
      <c r="AW206" s="22"/>
      <c r="AX206" s="22"/>
      <c r="AY206" s="22"/>
      <c r="AZ206" s="22"/>
      <c r="BA206" s="22"/>
      <c r="BB206" s="22"/>
      <c r="BC206" s="22"/>
      <c r="BD206" s="22"/>
      <c r="BE206" s="22"/>
      <c r="BF206" s="22"/>
      <c r="BG206" s="22"/>
      <c r="BI206" s="8"/>
      <c r="BJ206" s="63"/>
      <c r="BK206" s="63"/>
      <c r="BL206" s="63"/>
      <c r="BM206" s="63"/>
      <c r="BN206" s="63"/>
      <c r="BO206" s="63"/>
      <c r="BP206" s="63"/>
      <c r="BQ206" s="63"/>
      <c r="BR206" s="63"/>
      <c r="BS206" s="63"/>
      <c r="BT206" s="63"/>
      <c r="BU206" s="63"/>
      <c r="BW206" s="7"/>
      <c r="BX206" s="7"/>
      <c r="BY206" s="7"/>
      <c r="BZ206" s="7"/>
      <c r="CA206" s="7"/>
      <c r="CB206" s="7"/>
      <c r="CC206" s="7"/>
      <c r="CD206" s="7"/>
      <c r="CE206" s="7"/>
      <c r="CF206" s="7"/>
      <c r="CG206" s="7"/>
      <c r="CH206" s="7"/>
      <c r="CI206" s="7"/>
    </row>
    <row r="207" spans="1:99">
      <c r="A207" s="137"/>
      <c r="B207" s="137"/>
      <c r="C207" s="55"/>
      <c r="D207" s="55"/>
      <c r="E207" s="55"/>
      <c r="F207" s="37"/>
      <c r="G207" s="138"/>
      <c r="H207" s="138"/>
      <c r="I207" s="138"/>
      <c r="J207" s="138"/>
      <c r="K207" s="138"/>
      <c r="L207" s="138"/>
      <c r="M207" s="138"/>
      <c r="N207" s="138"/>
      <c r="O207" s="138"/>
      <c r="P207" s="138"/>
      <c r="Q207" s="138"/>
      <c r="R207" s="138"/>
      <c r="S207" s="47"/>
      <c r="T207" s="140"/>
      <c r="U207" s="140"/>
      <c r="V207" s="139"/>
      <c r="W207" s="139"/>
      <c r="X207" s="139"/>
      <c r="Y207" s="139"/>
      <c r="Z207" s="139"/>
      <c r="AA207" s="139"/>
      <c r="AB207" s="139"/>
      <c r="AC207" s="139"/>
      <c r="AD207" s="139"/>
      <c r="AE207" s="139"/>
      <c r="AF207" s="139"/>
      <c r="AG207" s="138"/>
      <c r="AI207" s="23"/>
      <c r="AJ207" s="23"/>
      <c r="AK207" s="23"/>
      <c r="AL207" s="23"/>
      <c r="AM207" s="23"/>
      <c r="AN207" s="23"/>
      <c r="AO207" s="23"/>
      <c r="AP207" s="23"/>
      <c r="AQ207" s="23"/>
      <c r="AR207" s="23"/>
      <c r="AS207" s="23"/>
      <c r="AT207" s="23"/>
      <c r="AV207" s="22"/>
      <c r="AW207" s="22"/>
      <c r="AX207" s="22"/>
      <c r="AY207" s="22"/>
      <c r="AZ207" s="22"/>
      <c r="BA207" s="22"/>
      <c r="BB207" s="22"/>
      <c r="BC207" s="22"/>
      <c r="BD207" s="22"/>
      <c r="BE207" s="22"/>
      <c r="BF207" s="22"/>
      <c r="BG207" s="22"/>
      <c r="BI207" s="8"/>
      <c r="BJ207" s="63"/>
      <c r="BK207" s="63"/>
      <c r="BL207" s="63"/>
      <c r="BM207" s="63"/>
      <c r="BN207" s="63"/>
      <c r="BO207" s="63"/>
      <c r="BP207" s="63"/>
      <c r="BQ207" s="63"/>
      <c r="BR207" s="63"/>
      <c r="BS207" s="63"/>
      <c r="BT207" s="63"/>
      <c r="BU207" s="63"/>
      <c r="BW207" s="7"/>
      <c r="BX207" s="7"/>
      <c r="BY207" s="7"/>
      <c r="BZ207" s="7"/>
      <c r="CA207" s="7"/>
      <c r="CB207" s="7"/>
      <c r="CC207" s="7"/>
      <c r="CD207" s="7"/>
      <c r="CE207" s="7"/>
      <c r="CF207" s="7"/>
      <c r="CG207" s="7"/>
      <c r="CH207" s="7"/>
      <c r="CI207" s="7"/>
    </row>
    <row r="208" spans="1:99">
      <c r="A208" s="133"/>
      <c r="B208" s="134"/>
      <c r="C208" s="55"/>
      <c r="D208" s="55"/>
      <c r="E208" s="55"/>
      <c r="F208" s="47"/>
      <c r="S208" s="47"/>
      <c r="T208" s="141"/>
      <c r="U208" s="141"/>
      <c r="V208" s="64"/>
      <c r="W208" s="64"/>
      <c r="X208" s="64"/>
      <c r="Y208" s="64"/>
      <c r="Z208" s="64"/>
      <c r="AA208" s="64"/>
      <c r="AB208" s="64"/>
      <c r="AC208" s="64"/>
      <c r="AD208" s="64"/>
      <c r="AE208" s="64"/>
      <c r="AF208" s="64"/>
      <c r="AI208" s="23"/>
      <c r="AJ208" s="23"/>
      <c r="AK208" s="23"/>
      <c r="AL208" s="23"/>
      <c r="AM208" s="23"/>
      <c r="AN208" s="23"/>
      <c r="AO208" s="23"/>
      <c r="AP208" s="23"/>
      <c r="AQ208" s="23"/>
      <c r="AR208" s="23"/>
      <c r="AS208" s="23"/>
      <c r="AT208" s="23"/>
      <c r="AV208" s="22"/>
      <c r="AW208" s="22"/>
      <c r="AX208" s="22"/>
      <c r="AY208" s="22"/>
      <c r="AZ208" s="22"/>
      <c r="BA208" s="22"/>
      <c r="BB208" s="22"/>
      <c r="BC208" s="22"/>
      <c r="BD208" s="22"/>
      <c r="BE208" s="22"/>
      <c r="BF208" s="22"/>
      <c r="BG208" s="22"/>
      <c r="BJ208" s="54">
        <f t="shared" ref="BJ208:BU208" si="73">SUM(BJ6:BJ186)</f>
        <v>0</v>
      </c>
      <c r="BK208" s="54">
        <f t="shared" si="73"/>
        <v>90.825000000000003</v>
      </c>
      <c r="BL208" s="54">
        <f t="shared" si="73"/>
        <v>388.91890243902441</v>
      </c>
      <c r="BM208" s="54">
        <f t="shared" si="73"/>
        <v>690.78304535637142</v>
      </c>
      <c r="BN208" s="54">
        <f t="shared" si="73"/>
        <v>1392.4489009647086</v>
      </c>
      <c r="BO208" s="54">
        <f t="shared" si="73"/>
        <v>1914.8728178891056</v>
      </c>
      <c r="BP208" s="54">
        <f t="shared" si="73"/>
        <v>2222.7235699951129</v>
      </c>
      <c r="BQ208" s="54">
        <f t="shared" si="73"/>
        <v>2400.5804445345434</v>
      </c>
      <c r="BR208" s="54">
        <f t="shared" si="73"/>
        <v>2573.7876432871572</v>
      </c>
      <c r="BS208" s="54">
        <f t="shared" si="73"/>
        <v>2684.347377255192</v>
      </c>
      <c r="BT208" s="54">
        <f t="shared" si="73"/>
        <v>2862.8249753076761</v>
      </c>
      <c r="BU208" s="54">
        <f t="shared" si="73"/>
        <v>3098.3999999981252</v>
      </c>
      <c r="BV208" s="54"/>
      <c r="BW208" s="66">
        <f t="shared" ref="BW208:CH208" si="74">SUM(BW6:BW186)</f>
        <v>0</v>
      </c>
      <c r="BX208" s="66">
        <f t="shared" si="74"/>
        <v>516.12080302499999</v>
      </c>
      <c r="BY208" s="66">
        <f t="shared" si="74"/>
        <v>2417.7039943810978</v>
      </c>
      <c r="BZ208" s="66">
        <f t="shared" si="74"/>
        <v>3820.6377470629868</v>
      </c>
      <c r="CA208" s="66">
        <f t="shared" si="74"/>
        <v>9452.9569529463352</v>
      </c>
      <c r="CB208" s="66">
        <f t="shared" si="74"/>
        <v>13564.751620943924</v>
      </c>
      <c r="CC208" s="66">
        <f t="shared" si="74"/>
        <v>14875.555910055453</v>
      </c>
      <c r="CD208" s="66">
        <f t="shared" si="74"/>
        <v>15904.281122088174</v>
      </c>
      <c r="CE208" s="66">
        <f t="shared" si="74"/>
        <v>16800.761755473624</v>
      </c>
      <c r="CF208" s="66">
        <f t="shared" si="74"/>
        <v>17422.184037345767</v>
      </c>
      <c r="CG208" s="66">
        <f t="shared" si="74"/>
        <v>18102.084487355707</v>
      </c>
      <c r="CH208" s="66">
        <f t="shared" si="74"/>
        <v>19142.363403817501</v>
      </c>
      <c r="CI208" s="7"/>
      <c r="CJ208" s="146">
        <f>SUM(CJ6:CJ202)</f>
        <v>0</v>
      </c>
      <c r="CK208" s="146">
        <f>SUM(CK6:CK202)</f>
        <v>29.362500000000001</v>
      </c>
      <c r="CL208" s="146">
        <f t="shared" ref="CL208:CU208" si="75">SUM(CL6:CL202)</f>
        <v>114.1047256097561</v>
      </c>
      <c r="CM208" s="146">
        <f t="shared" si="75"/>
        <v>199.78951133909285</v>
      </c>
      <c r="CN208" s="146">
        <f t="shared" si="75"/>
        <v>386.66222524117717</v>
      </c>
      <c r="CO208" s="146">
        <f t="shared" si="75"/>
        <v>526.2494544722764</v>
      </c>
      <c r="CP208" s="146">
        <f t="shared" si="75"/>
        <v>613.43089249877823</v>
      </c>
      <c r="CQ208" s="146">
        <f t="shared" si="75"/>
        <v>660.98886113363585</v>
      </c>
      <c r="CR208" s="146">
        <f t="shared" si="75"/>
        <v>707.38441082178929</v>
      </c>
      <c r="CS208" s="146">
        <f t="shared" si="75"/>
        <v>738.118094313798</v>
      </c>
      <c r="CT208" s="146">
        <f t="shared" si="75"/>
        <v>782.73749382691904</v>
      </c>
      <c r="CU208" s="146">
        <f t="shared" si="75"/>
        <v>841.63124999953129</v>
      </c>
    </row>
    <row r="210" spans="3:99">
      <c r="BI210" s="8"/>
      <c r="BJ210" s="8"/>
      <c r="BK210" s="8"/>
      <c r="BL210" s="8"/>
      <c r="BM210" s="8"/>
      <c r="BN210" s="8"/>
      <c r="BO210" s="8"/>
      <c r="BP210" s="8"/>
      <c r="CJ210" s="145"/>
      <c r="CK210" s="145"/>
      <c r="CL210" s="145"/>
      <c r="CM210" s="145"/>
      <c r="CN210" s="145"/>
      <c r="CO210" s="145"/>
      <c r="CP210" s="145"/>
      <c r="CQ210" s="145"/>
      <c r="CR210" s="145"/>
      <c r="CS210" s="145"/>
      <c r="CT210" s="145"/>
      <c r="CU210" s="145"/>
    </row>
    <row r="217" spans="3:99">
      <c r="C217" s="90"/>
      <c r="D217" s="90"/>
      <c r="E217" s="90"/>
      <c r="F217" s="90"/>
      <c r="G217" s="90"/>
      <c r="H217" s="90"/>
      <c r="I217" s="90"/>
      <c r="J217" s="90"/>
      <c r="K217" s="90"/>
      <c r="L217" s="90"/>
    </row>
  </sheetData>
  <sheetProtection algorithmName="SHA-512" hashValue="gBD8Kgyq/j5qwMOyuJkKiK4tue3D4wtNpnKoqs2TgzsWir0lNJ81FlktGJOefWqGvmHJWkU+qBWtv58DBRVqCA==" saltValue="bpm7M/mZBHjrproat7SMiA==" spinCount="100000" sheet="1" objects="1" scenarios="1" sort="0" autoFilter="0"/>
  <autoFilter ref="A5:CU202" xr:uid="{EC92BEFC-6EE4-457F-A52E-CBED17281E00}">
    <sortState xmlns:xlrd2="http://schemas.microsoft.com/office/spreadsheetml/2017/richdata2" ref="A202:CU202">
      <sortCondition ref="A5:A202"/>
    </sortState>
  </autoFilter>
  <mergeCells count="7">
    <mergeCell ref="CJ2:CU2"/>
    <mergeCell ref="E2:R2"/>
    <mergeCell ref="BW2:CH2"/>
    <mergeCell ref="BI2:BU2"/>
    <mergeCell ref="T2:AE2"/>
    <mergeCell ref="AV2:BG2"/>
    <mergeCell ref="AI2:AT2"/>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57C7-D9CE-45DE-9E6A-3050E8C3096F}">
  <sheetPr codeName="Sheet1"/>
  <dimension ref="A2:Q103"/>
  <sheetViews>
    <sheetView zoomScaleNormal="100" workbookViewId="0">
      <pane ySplit="3" topLeftCell="A31" activePane="bottomLeft" state="frozen"/>
      <selection pane="bottomLeft" activeCell="B46" sqref="B46"/>
    </sheetView>
  </sheetViews>
  <sheetFormatPr defaultColWidth="8.90625" defaultRowHeight="14.5"/>
  <cols>
    <col min="1" max="1" width="32.36328125" bestFit="1" customWidth="1"/>
    <col min="2" max="2" width="11.453125" bestFit="1" customWidth="1"/>
    <col min="3" max="3" width="19.453125" bestFit="1" customWidth="1"/>
    <col min="4" max="4" width="9.08984375" customWidth="1"/>
    <col min="5" max="17" width="10.36328125" customWidth="1"/>
    <col min="19" max="19" width="22.90625" bestFit="1" customWidth="1"/>
  </cols>
  <sheetData>
    <row r="2" spans="1:17">
      <c r="A2" s="1" t="s">
        <v>674</v>
      </c>
      <c r="B2" s="206">
        <v>3.7</v>
      </c>
      <c r="D2" s="81"/>
    </row>
    <row r="3" spans="1:17">
      <c r="A3" s="114"/>
      <c r="B3" s="233" t="s">
        <v>379</v>
      </c>
      <c r="C3" s="115"/>
      <c r="D3" s="107" t="s">
        <v>0</v>
      </c>
      <c r="E3" s="108">
        <v>1</v>
      </c>
      <c r="F3" s="109">
        <v>2</v>
      </c>
      <c r="G3" s="109">
        <v>3</v>
      </c>
      <c r="H3" s="109">
        <v>4</v>
      </c>
      <c r="I3" s="109">
        <v>5</v>
      </c>
      <c r="J3" s="109">
        <v>6</v>
      </c>
      <c r="K3" s="109">
        <v>7</v>
      </c>
      <c r="L3" s="109">
        <v>8</v>
      </c>
      <c r="M3" s="109">
        <v>9</v>
      </c>
      <c r="N3" s="109">
        <v>10</v>
      </c>
      <c r="O3" s="110" t="s">
        <v>1</v>
      </c>
      <c r="P3" s="109" t="s">
        <v>2</v>
      </c>
      <c r="Q3" s="109" t="s">
        <v>3</v>
      </c>
    </row>
    <row r="4" spans="1:17">
      <c r="A4" s="33" t="s">
        <v>4</v>
      </c>
      <c r="B4" s="234"/>
      <c r="C4" s="100"/>
      <c r="D4" s="15"/>
      <c r="E4" s="150"/>
      <c r="F4" s="149"/>
      <c r="G4" s="149"/>
      <c r="H4" s="149"/>
      <c r="I4" s="149"/>
      <c r="J4" s="149"/>
      <c r="K4" s="149"/>
      <c r="L4" s="149"/>
      <c r="M4" s="149"/>
      <c r="N4" s="149"/>
      <c r="O4" s="149"/>
      <c r="P4" s="149"/>
      <c r="Q4" s="149"/>
    </row>
    <row r="5" spans="1:17">
      <c r="A5" s="44" t="s">
        <v>5</v>
      </c>
      <c r="B5" s="216">
        <v>0.75</v>
      </c>
      <c r="C5" s="74"/>
      <c r="D5" s="73"/>
      <c r="E5" s="121">
        <f>$B5</f>
        <v>0.75</v>
      </c>
      <c r="F5" s="121">
        <f t="shared" ref="F5:Q5" si="0">$B5</f>
        <v>0.75</v>
      </c>
      <c r="G5" s="121">
        <f t="shared" si="0"/>
        <v>0.75</v>
      </c>
      <c r="H5" s="121">
        <f t="shared" si="0"/>
        <v>0.75</v>
      </c>
      <c r="I5" s="121">
        <f t="shared" si="0"/>
        <v>0.75</v>
      </c>
      <c r="J5" s="121">
        <f t="shared" si="0"/>
        <v>0.75</v>
      </c>
      <c r="K5" s="121">
        <f t="shared" si="0"/>
        <v>0.75</v>
      </c>
      <c r="L5" s="121">
        <f t="shared" si="0"/>
        <v>0.75</v>
      </c>
      <c r="M5" s="121">
        <f t="shared" si="0"/>
        <v>0.75</v>
      </c>
      <c r="N5" s="121">
        <f t="shared" si="0"/>
        <v>0.75</v>
      </c>
      <c r="O5" s="121">
        <f t="shared" si="0"/>
        <v>0.75</v>
      </c>
      <c r="P5" s="121">
        <f t="shared" si="0"/>
        <v>0.75</v>
      </c>
      <c r="Q5" s="121">
        <f t="shared" si="0"/>
        <v>0.75</v>
      </c>
    </row>
    <row r="6" spans="1:17">
      <c r="A6" s="44" t="s">
        <v>6</v>
      </c>
      <c r="B6" s="216">
        <v>1</v>
      </c>
      <c r="C6" s="74"/>
      <c r="D6" s="73"/>
      <c r="E6" s="51">
        <f t="shared" ref="E6:I6" si="1">$B6</f>
        <v>1</v>
      </c>
      <c r="F6" s="51">
        <f t="shared" si="1"/>
        <v>1</v>
      </c>
      <c r="G6" s="51">
        <f t="shared" si="1"/>
        <v>1</v>
      </c>
      <c r="H6" s="51">
        <f t="shared" si="1"/>
        <v>1</v>
      </c>
      <c r="I6" s="51">
        <f t="shared" si="1"/>
        <v>1</v>
      </c>
      <c r="J6" s="51">
        <f t="shared" ref="J6:L6" si="2">$B6</f>
        <v>1</v>
      </c>
      <c r="K6" s="51">
        <f t="shared" si="2"/>
        <v>1</v>
      </c>
      <c r="L6" s="51">
        <f t="shared" si="2"/>
        <v>1</v>
      </c>
      <c r="M6" s="51">
        <f t="shared" ref="M6:Q6" si="3">$B6</f>
        <v>1</v>
      </c>
      <c r="N6" s="51">
        <f t="shared" si="3"/>
        <v>1</v>
      </c>
      <c r="O6" s="51">
        <f t="shared" si="3"/>
        <v>1</v>
      </c>
      <c r="P6" s="51">
        <f t="shared" si="3"/>
        <v>1</v>
      </c>
      <c r="Q6" s="51">
        <f t="shared" si="3"/>
        <v>1</v>
      </c>
    </row>
    <row r="7" spans="1:17">
      <c r="A7" s="44" t="s">
        <v>7</v>
      </c>
      <c r="B7" s="216">
        <v>1</v>
      </c>
      <c r="C7" s="74"/>
      <c r="D7" s="73"/>
      <c r="E7" s="122">
        <f>$B7</f>
        <v>1</v>
      </c>
      <c r="F7" s="122">
        <f t="shared" ref="E7:Q24" si="4">$B7</f>
        <v>1</v>
      </c>
      <c r="G7" s="122">
        <f t="shared" si="4"/>
        <v>1</v>
      </c>
      <c r="H7" s="122">
        <f t="shared" si="4"/>
        <v>1</v>
      </c>
      <c r="I7" s="122">
        <f t="shared" si="4"/>
        <v>1</v>
      </c>
      <c r="J7" s="122">
        <f t="shared" si="4"/>
        <v>1</v>
      </c>
      <c r="K7" s="122">
        <f t="shared" si="4"/>
        <v>1</v>
      </c>
      <c r="L7" s="122">
        <f t="shared" si="4"/>
        <v>1</v>
      </c>
      <c r="M7" s="122">
        <f t="shared" si="4"/>
        <v>1</v>
      </c>
      <c r="N7" s="122">
        <f t="shared" si="4"/>
        <v>1</v>
      </c>
      <c r="O7" s="122">
        <f t="shared" si="4"/>
        <v>1</v>
      </c>
      <c r="P7" s="122">
        <f t="shared" si="4"/>
        <v>1</v>
      </c>
      <c r="Q7" s="122">
        <f t="shared" si="4"/>
        <v>1</v>
      </c>
    </row>
    <row r="8" spans="1:17">
      <c r="A8" s="44" t="s">
        <v>8</v>
      </c>
      <c r="B8" s="216">
        <v>0.6</v>
      </c>
      <c r="C8" s="74"/>
      <c r="D8" s="73"/>
      <c r="E8" s="51">
        <f t="shared" si="4"/>
        <v>0.6</v>
      </c>
      <c r="F8" s="51">
        <f t="shared" si="4"/>
        <v>0.6</v>
      </c>
      <c r="G8" s="51">
        <f t="shared" si="4"/>
        <v>0.6</v>
      </c>
      <c r="H8" s="51">
        <f t="shared" si="4"/>
        <v>0.6</v>
      </c>
      <c r="I8" s="51">
        <f t="shared" si="4"/>
        <v>0.6</v>
      </c>
      <c r="J8" s="51">
        <f t="shared" si="4"/>
        <v>0.6</v>
      </c>
      <c r="K8" s="51">
        <f t="shared" si="4"/>
        <v>0.6</v>
      </c>
      <c r="L8" s="51">
        <f t="shared" si="4"/>
        <v>0.6</v>
      </c>
      <c r="M8" s="51">
        <f t="shared" si="4"/>
        <v>0.6</v>
      </c>
      <c r="N8" s="51">
        <f t="shared" si="4"/>
        <v>0.6</v>
      </c>
      <c r="O8" s="51">
        <f t="shared" si="4"/>
        <v>0.6</v>
      </c>
      <c r="P8" s="51">
        <f t="shared" si="4"/>
        <v>0.6</v>
      </c>
      <c r="Q8" s="51">
        <f t="shared" si="4"/>
        <v>0.6</v>
      </c>
    </row>
    <row r="9" spans="1:17">
      <c r="A9" s="44" t="s">
        <v>644</v>
      </c>
      <c r="B9" s="232">
        <v>0</v>
      </c>
      <c r="C9" s="75"/>
      <c r="D9" s="105"/>
      <c r="E9" s="123">
        <v>3000</v>
      </c>
      <c r="F9" s="123">
        <v>0</v>
      </c>
      <c r="G9" s="123">
        <v>0</v>
      </c>
      <c r="H9" s="123">
        <v>0</v>
      </c>
      <c r="I9" s="123">
        <v>0</v>
      </c>
      <c r="J9" s="123">
        <v>0</v>
      </c>
      <c r="K9" s="123">
        <v>0</v>
      </c>
      <c r="L9" s="123">
        <v>0</v>
      </c>
      <c r="M9" s="123">
        <v>0</v>
      </c>
      <c r="N9" s="123">
        <v>0</v>
      </c>
      <c r="O9" s="123">
        <v>0</v>
      </c>
      <c r="P9" s="135">
        <f t="shared" si="4"/>
        <v>0</v>
      </c>
      <c r="Q9" s="124">
        <v>0</v>
      </c>
    </row>
    <row r="10" spans="1:17">
      <c r="A10" s="44" t="s">
        <v>9</v>
      </c>
      <c r="B10" s="217">
        <v>1</v>
      </c>
      <c r="C10" s="68"/>
      <c r="D10" s="85"/>
      <c r="E10" s="51">
        <f>$B10</f>
        <v>1</v>
      </c>
      <c r="F10" s="51">
        <f t="shared" ref="F10:Q10" si="5">$B10</f>
        <v>1</v>
      </c>
      <c r="G10" s="51">
        <f t="shared" si="5"/>
        <v>1</v>
      </c>
      <c r="H10" s="51">
        <f t="shared" si="5"/>
        <v>1</v>
      </c>
      <c r="I10" s="51">
        <f t="shared" si="5"/>
        <v>1</v>
      </c>
      <c r="J10" s="51">
        <f t="shared" si="5"/>
        <v>1</v>
      </c>
      <c r="K10" s="51">
        <f t="shared" si="5"/>
        <v>1</v>
      </c>
      <c r="L10" s="51">
        <f t="shared" si="5"/>
        <v>1</v>
      </c>
      <c r="M10" s="51">
        <f t="shared" si="5"/>
        <v>1</v>
      </c>
      <c r="N10" s="51">
        <f t="shared" si="5"/>
        <v>1</v>
      </c>
      <c r="O10" s="51">
        <f t="shared" si="5"/>
        <v>1</v>
      </c>
      <c r="P10" s="51">
        <f t="shared" si="5"/>
        <v>1</v>
      </c>
      <c r="Q10" s="51">
        <f t="shared" si="5"/>
        <v>1</v>
      </c>
    </row>
    <row r="11" spans="1:17">
      <c r="A11" s="45" t="s">
        <v>10</v>
      </c>
      <c r="B11" s="206">
        <v>0</v>
      </c>
      <c r="C11" s="39"/>
      <c r="D11" s="37"/>
      <c r="E11" s="125">
        <f t="shared" si="4"/>
        <v>0</v>
      </c>
      <c r="F11" s="125">
        <f t="shared" si="4"/>
        <v>0</v>
      </c>
      <c r="G11" s="125">
        <f t="shared" si="4"/>
        <v>0</v>
      </c>
      <c r="H11" s="125">
        <f t="shared" si="4"/>
        <v>0</v>
      </c>
      <c r="I11" s="125">
        <f t="shared" si="4"/>
        <v>0</v>
      </c>
      <c r="J11" s="125">
        <f t="shared" si="4"/>
        <v>0</v>
      </c>
      <c r="K11" s="125">
        <f t="shared" si="4"/>
        <v>0</v>
      </c>
      <c r="L11" s="125">
        <f t="shared" si="4"/>
        <v>0</v>
      </c>
      <c r="M11" s="125">
        <f t="shared" si="4"/>
        <v>0</v>
      </c>
      <c r="N11" s="125">
        <f t="shared" si="4"/>
        <v>0</v>
      </c>
      <c r="O11" s="125">
        <f t="shared" si="4"/>
        <v>0</v>
      </c>
      <c r="P11" s="125">
        <f t="shared" si="4"/>
        <v>0</v>
      </c>
      <c r="Q11" s="125">
        <f t="shared" si="4"/>
        <v>0</v>
      </c>
    </row>
    <row r="12" spans="1:17">
      <c r="A12" s="45" t="s">
        <v>11</v>
      </c>
      <c r="B12" s="221">
        <v>20</v>
      </c>
      <c r="C12" s="69"/>
      <c r="D12" s="48"/>
      <c r="E12" s="35">
        <f t="shared" si="4"/>
        <v>20</v>
      </c>
      <c r="F12" s="35">
        <f t="shared" si="4"/>
        <v>20</v>
      </c>
      <c r="G12" s="35">
        <f t="shared" si="4"/>
        <v>20</v>
      </c>
      <c r="H12" s="35">
        <f t="shared" si="4"/>
        <v>20</v>
      </c>
      <c r="I12" s="35">
        <f t="shared" si="4"/>
        <v>20</v>
      </c>
      <c r="J12" s="35">
        <f t="shared" si="4"/>
        <v>20</v>
      </c>
      <c r="K12" s="35">
        <f t="shared" si="4"/>
        <v>20</v>
      </c>
      <c r="L12" s="35">
        <f t="shared" si="4"/>
        <v>20</v>
      </c>
      <c r="M12" s="35">
        <f t="shared" si="4"/>
        <v>20</v>
      </c>
      <c r="N12" s="35">
        <f t="shared" si="4"/>
        <v>20</v>
      </c>
      <c r="O12" s="35">
        <f t="shared" si="4"/>
        <v>20</v>
      </c>
      <c r="P12" s="35">
        <f t="shared" si="4"/>
        <v>20</v>
      </c>
      <c r="Q12" s="35">
        <f t="shared" si="4"/>
        <v>20</v>
      </c>
    </row>
    <row r="13" spans="1:17">
      <c r="A13" s="46" t="s">
        <v>12</v>
      </c>
      <c r="B13" s="206">
        <v>10</v>
      </c>
      <c r="C13" s="39"/>
      <c r="D13" s="37"/>
      <c r="E13" s="125">
        <f t="shared" si="4"/>
        <v>10</v>
      </c>
      <c r="F13" s="125">
        <f t="shared" si="4"/>
        <v>10</v>
      </c>
      <c r="G13" s="125">
        <f t="shared" si="4"/>
        <v>10</v>
      </c>
      <c r="H13" s="125">
        <f t="shared" si="4"/>
        <v>10</v>
      </c>
      <c r="I13" s="125">
        <f t="shared" si="4"/>
        <v>10</v>
      </c>
      <c r="J13" s="125">
        <f t="shared" si="4"/>
        <v>10</v>
      </c>
      <c r="K13" s="125">
        <f t="shared" si="4"/>
        <v>10</v>
      </c>
      <c r="L13" s="125">
        <f t="shared" si="4"/>
        <v>10</v>
      </c>
      <c r="M13" s="125">
        <f t="shared" si="4"/>
        <v>10</v>
      </c>
      <c r="N13" s="125">
        <f t="shared" si="4"/>
        <v>10</v>
      </c>
      <c r="O13" s="125">
        <f t="shared" si="4"/>
        <v>10</v>
      </c>
      <c r="P13" s="125">
        <f t="shared" si="4"/>
        <v>10</v>
      </c>
      <c r="Q13" s="125">
        <f t="shared" si="4"/>
        <v>10</v>
      </c>
    </row>
    <row r="14" spans="1:17">
      <c r="A14" s="46" t="s">
        <v>14</v>
      </c>
      <c r="B14" s="206">
        <v>0</v>
      </c>
      <c r="C14" s="39"/>
      <c r="D14" s="37"/>
      <c r="E14" s="49">
        <f t="shared" si="4"/>
        <v>0</v>
      </c>
      <c r="F14" s="49">
        <f t="shared" si="4"/>
        <v>0</v>
      </c>
      <c r="G14" s="49">
        <f t="shared" si="4"/>
        <v>0</v>
      </c>
      <c r="H14" s="49">
        <f t="shared" si="4"/>
        <v>0</v>
      </c>
      <c r="I14" s="49">
        <f t="shared" si="4"/>
        <v>0</v>
      </c>
      <c r="J14" s="49">
        <f t="shared" si="4"/>
        <v>0</v>
      </c>
      <c r="K14" s="49">
        <f t="shared" si="4"/>
        <v>0</v>
      </c>
      <c r="L14" s="49">
        <f t="shared" si="4"/>
        <v>0</v>
      </c>
      <c r="M14" s="49">
        <f t="shared" si="4"/>
        <v>0</v>
      </c>
      <c r="N14" s="49">
        <f t="shared" si="4"/>
        <v>0</v>
      </c>
      <c r="O14" s="49">
        <f t="shared" si="4"/>
        <v>0</v>
      </c>
      <c r="P14" s="49">
        <f t="shared" si="4"/>
        <v>0</v>
      </c>
      <c r="Q14" s="49">
        <f t="shared" si="4"/>
        <v>0</v>
      </c>
    </row>
    <row r="15" spans="1:17">
      <c r="A15" s="46" t="s">
        <v>15</v>
      </c>
      <c r="B15" s="221">
        <v>10</v>
      </c>
      <c r="C15" s="39"/>
      <c r="D15" s="37"/>
      <c r="E15" s="126">
        <f t="shared" si="4"/>
        <v>10</v>
      </c>
      <c r="F15" s="126">
        <f t="shared" si="4"/>
        <v>10</v>
      </c>
      <c r="G15" s="126">
        <f t="shared" si="4"/>
        <v>10</v>
      </c>
      <c r="H15" s="126">
        <f t="shared" si="4"/>
        <v>10</v>
      </c>
      <c r="I15" s="126">
        <f t="shared" si="4"/>
        <v>10</v>
      </c>
      <c r="J15" s="126">
        <f t="shared" si="4"/>
        <v>10</v>
      </c>
      <c r="K15" s="126">
        <f t="shared" si="4"/>
        <v>10</v>
      </c>
      <c r="L15" s="126">
        <f t="shared" si="4"/>
        <v>10</v>
      </c>
      <c r="M15" s="126">
        <f t="shared" si="4"/>
        <v>10</v>
      </c>
      <c r="N15" s="126">
        <f t="shared" si="4"/>
        <v>10</v>
      </c>
      <c r="O15" s="126">
        <f t="shared" si="4"/>
        <v>10</v>
      </c>
      <c r="P15" s="126">
        <f t="shared" si="4"/>
        <v>10</v>
      </c>
      <c r="Q15" s="126">
        <f t="shared" si="4"/>
        <v>10</v>
      </c>
    </row>
    <row r="16" spans="1:17">
      <c r="A16" s="46" t="s">
        <v>16</v>
      </c>
      <c r="B16" s="206">
        <v>0</v>
      </c>
      <c r="C16" s="39"/>
      <c r="D16" s="37"/>
      <c r="E16" s="49">
        <f t="shared" si="4"/>
        <v>0</v>
      </c>
      <c r="F16" s="49">
        <f t="shared" si="4"/>
        <v>0</v>
      </c>
      <c r="G16" s="49">
        <f t="shared" si="4"/>
        <v>0</v>
      </c>
      <c r="H16" s="49">
        <f t="shared" si="4"/>
        <v>0</v>
      </c>
      <c r="I16" s="49">
        <f t="shared" si="4"/>
        <v>0</v>
      </c>
      <c r="J16" s="49">
        <f t="shared" si="4"/>
        <v>0</v>
      </c>
      <c r="K16" s="49">
        <f t="shared" si="4"/>
        <v>0</v>
      </c>
      <c r="L16" s="49">
        <f t="shared" si="4"/>
        <v>0</v>
      </c>
      <c r="M16" s="49">
        <f t="shared" si="4"/>
        <v>0</v>
      </c>
      <c r="N16" s="49">
        <f t="shared" si="4"/>
        <v>0</v>
      </c>
      <c r="O16" s="49">
        <f t="shared" si="4"/>
        <v>0</v>
      </c>
      <c r="P16" s="49">
        <f t="shared" si="4"/>
        <v>0</v>
      </c>
      <c r="Q16" s="49">
        <f t="shared" si="4"/>
        <v>0</v>
      </c>
    </row>
    <row r="17" spans="1:17">
      <c r="A17" s="46" t="s">
        <v>646</v>
      </c>
      <c r="B17" s="206">
        <v>0</v>
      </c>
      <c r="C17" s="39"/>
      <c r="D17" s="37"/>
      <c r="E17" s="125">
        <f t="shared" si="4"/>
        <v>0</v>
      </c>
      <c r="F17" s="125">
        <f t="shared" si="4"/>
        <v>0</v>
      </c>
      <c r="G17" s="125">
        <f t="shared" si="4"/>
        <v>0</v>
      </c>
      <c r="H17" s="125">
        <f t="shared" si="4"/>
        <v>0</v>
      </c>
      <c r="I17" s="125">
        <f t="shared" si="4"/>
        <v>0</v>
      </c>
      <c r="J17" s="125">
        <f t="shared" si="4"/>
        <v>0</v>
      </c>
      <c r="K17" s="125">
        <f t="shared" si="4"/>
        <v>0</v>
      </c>
      <c r="L17" s="125">
        <f t="shared" si="4"/>
        <v>0</v>
      </c>
      <c r="M17" s="125">
        <f t="shared" si="4"/>
        <v>0</v>
      </c>
      <c r="N17" s="125">
        <f t="shared" si="4"/>
        <v>0</v>
      </c>
      <c r="O17" s="125">
        <f t="shared" si="4"/>
        <v>0</v>
      </c>
      <c r="P17" s="125">
        <f t="shared" si="4"/>
        <v>0</v>
      </c>
      <c r="Q17" s="125">
        <f t="shared" si="4"/>
        <v>0</v>
      </c>
    </row>
    <row r="18" spans="1:17">
      <c r="A18" s="46" t="s">
        <v>647</v>
      </c>
      <c r="B18" s="221">
        <v>100</v>
      </c>
      <c r="C18" s="39"/>
      <c r="D18" s="37"/>
      <c r="E18" s="35">
        <f>$B18</f>
        <v>100</v>
      </c>
      <c r="F18" s="35">
        <f t="shared" si="4"/>
        <v>100</v>
      </c>
      <c r="G18" s="35">
        <f t="shared" si="4"/>
        <v>100</v>
      </c>
      <c r="H18" s="35">
        <f t="shared" si="4"/>
        <v>100</v>
      </c>
      <c r="I18" s="35">
        <f t="shared" si="4"/>
        <v>100</v>
      </c>
      <c r="J18" s="35">
        <f t="shared" si="4"/>
        <v>100</v>
      </c>
      <c r="K18" s="35">
        <f t="shared" si="4"/>
        <v>100</v>
      </c>
      <c r="L18" s="35">
        <f t="shared" si="4"/>
        <v>100</v>
      </c>
      <c r="M18" s="35">
        <f t="shared" si="4"/>
        <v>100</v>
      </c>
      <c r="N18" s="35">
        <f t="shared" si="4"/>
        <v>100</v>
      </c>
      <c r="O18" s="35">
        <f t="shared" si="4"/>
        <v>100</v>
      </c>
      <c r="P18" s="35">
        <f t="shared" si="4"/>
        <v>100</v>
      </c>
      <c r="Q18" s="35">
        <f t="shared" si="4"/>
        <v>100</v>
      </c>
    </row>
    <row r="19" spans="1:17">
      <c r="A19" s="46" t="s">
        <v>17</v>
      </c>
      <c r="B19" s="206">
        <v>0</v>
      </c>
      <c r="C19" s="39"/>
      <c r="D19" s="37"/>
      <c r="E19" s="125">
        <f t="shared" si="4"/>
        <v>0</v>
      </c>
      <c r="F19" s="125">
        <f t="shared" si="4"/>
        <v>0</v>
      </c>
      <c r="G19" s="125">
        <f t="shared" si="4"/>
        <v>0</v>
      </c>
      <c r="H19" s="125">
        <f t="shared" si="4"/>
        <v>0</v>
      </c>
      <c r="I19" s="125">
        <f t="shared" si="4"/>
        <v>0</v>
      </c>
      <c r="J19" s="125">
        <f t="shared" si="4"/>
        <v>0</v>
      </c>
      <c r="K19" s="125">
        <f t="shared" si="4"/>
        <v>0</v>
      </c>
      <c r="L19" s="125">
        <f t="shared" si="4"/>
        <v>0</v>
      </c>
      <c r="M19" s="125">
        <f t="shared" si="4"/>
        <v>0</v>
      </c>
      <c r="N19" s="125">
        <f t="shared" si="4"/>
        <v>0</v>
      </c>
      <c r="O19" s="125">
        <f t="shared" si="4"/>
        <v>0</v>
      </c>
      <c r="P19" s="125">
        <f t="shared" si="4"/>
        <v>0</v>
      </c>
      <c r="Q19" s="125">
        <f t="shared" si="4"/>
        <v>0</v>
      </c>
    </row>
    <row r="20" spans="1:17">
      <c r="A20" s="46" t="s">
        <v>18</v>
      </c>
      <c r="B20" s="221">
        <v>20</v>
      </c>
      <c r="C20" s="39"/>
      <c r="D20" s="37"/>
      <c r="E20" s="35">
        <f t="shared" si="4"/>
        <v>20</v>
      </c>
      <c r="F20" s="35">
        <f t="shared" si="4"/>
        <v>20</v>
      </c>
      <c r="G20" s="35">
        <f t="shared" si="4"/>
        <v>20</v>
      </c>
      <c r="H20" s="35">
        <f t="shared" si="4"/>
        <v>20</v>
      </c>
      <c r="I20" s="35">
        <f t="shared" si="4"/>
        <v>20</v>
      </c>
      <c r="J20" s="35">
        <f t="shared" si="4"/>
        <v>20</v>
      </c>
      <c r="K20" s="35">
        <f t="shared" si="4"/>
        <v>20</v>
      </c>
      <c r="L20" s="35">
        <f t="shared" si="4"/>
        <v>20</v>
      </c>
      <c r="M20" s="35">
        <f t="shared" si="4"/>
        <v>20</v>
      </c>
      <c r="N20" s="35">
        <f t="shared" si="4"/>
        <v>20</v>
      </c>
      <c r="O20" s="35">
        <f t="shared" si="4"/>
        <v>20</v>
      </c>
      <c r="P20" s="35">
        <f t="shared" si="4"/>
        <v>20</v>
      </c>
      <c r="Q20" s="35">
        <f t="shared" si="4"/>
        <v>20</v>
      </c>
    </row>
    <row r="21" spans="1:17">
      <c r="A21" s="17"/>
      <c r="B21" s="235"/>
      <c r="C21" s="88"/>
      <c r="D21" s="37"/>
      <c r="E21" s="38"/>
      <c r="F21" s="47"/>
      <c r="G21" s="15"/>
      <c r="H21" s="15"/>
      <c r="I21" s="15"/>
      <c r="J21" s="15"/>
      <c r="K21" s="15"/>
      <c r="L21" s="15"/>
    </row>
    <row r="22" spans="1:17">
      <c r="A22" s="103" t="s">
        <v>648</v>
      </c>
      <c r="B22" s="236"/>
      <c r="C22" s="104"/>
      <c r="D22" s="37"/>
      <c r="E22" s="38"/>
      <c r="F22" s="47"/>
      <c r="G22" s="15"/>
      <c r="H22" s="15"/>
      <c r="I22" s="15"/>
      <c r="J22" s="15"/>
      <c r="K22" s="15"/>
      <c r="L22" s="15"/>
    </row>
    <row r="23" spans="1:17">
      <c r="A23" s="128" t="s">
        <v>19</v>
      </c>
      <c r="B23" s="221">
        <v>0</v>
      </c>
      <c r="C23" s="184" t="s">
        <v>20</v>
      </c>
      <c r="D23" s="48"/>
      <c r="E23" s="111">
        <f t="shared" si="4"/>
        <v>0</v>
      </c>
      <c r="F23" s="111">
        <f t="shared" si="4"/>
        <v>0</v>
      </c>
      <c r="G23" s="111">
        <f t="shared" si="4"/>
        <v>0</v>
      </c>
      <c r="H23" s="111">
        <f t="shared" si="4"/>
        <v>0</v>
      </c>
      <c r="I23" s="111">
        <f t="shared" si="4"/>
        <v>0</v>
      </c>
      <c r="J23" s="111">
        <f t="shared" si="4"/>
        <v>0</v>
      </c>
      <c r="K23" s="111">
        <f t="shared" si="4"/>
        <v>0</v>
      </c>
      <c r="L23" s="111">
        <f t="shared" si="4"/>
        <v>0</v>
      </c>
      <c r="M23" s="111">
        <f t="shared" si="4"/>
        <v>0</v>
      </c>
      <c r="N23" s="111">
        <f t="shared" si="4"/>
        <v>0</v>
      </c>
      <c r="O23" s="111">
        <f t="shared" si="4"/>
        <v>0</v>
      </c>
      <c r="P23" s="111">
        <f t="shared" si="4"/>
        <v>0</v>
      </c>
      <c r="Q23" s="111">
        <f t="shared" si="4"/>
        <v>0</v>
      </c>
    </row>
    <row r="24" spans="1:17">
      <c r="A24" s="128" t="s">
        <v>649</v>
      </c>
      <c r="B24" s="222">
        <v>25</v>
      </c>
      <c r="C24" s="34" t="s">
        <v>21</v>
      </c>
      <c r="D24" s="86"/>
      <c r="E24" s="49">
        <v>0</v>
      </c>
      <c r="F24" s="49">
        <v>0</v>
      </c>
      <c r="G24" s="49">
        <v>0</v>
      </c>
      <c r="H24" s="49">
        <v>0</v>
      </c>
      <c r="I24" s="49">
        <f t="shared" si="4"/>
        <v>25</v>
      </c>
      <c r="J24" s="49">
        <f t="shared" si="4"/>
        <v>25</v>
      </c>
      <c r="K24" s="49">
        <f t="shared" si="4"/>
        <v>25</v>
      </c>
      <c r="L24" s="49">
        <f t="shared" si="4"/>
        <v>25</v>
      </c>
      <c r="M24" s="49">
        <f t="shared" si="4"/>
        <v>25</v>
      </c>
      <c r="N24" s="49">
        <f t="shared" si="4"/>
        <v>25</v>
      </c>
      <c r="O24" s="49">
        <f t="shared" si="4"/>
        <v>25</v>
      </c>
      <c r="P24" s="49">
        <f t="shared" si="4"/>
        <v>25</v>
      </c>
      <c r="Q24" s="49">
        <f t="shared" si="4"/>
        <v>25</v>
      </c>
    </row>
    <row r="25" spans="1:17">
      <c r="A25" s="128" t="s">
        <v>650</v>
      </c>
      <c r="B25" s="221">
        <v>30</v>
      </c>
      <c r="C25" s="69"/>
      <c r="D25" s="48"/>
      <c r="E25" s="111">
        <f t="shared" ref="E25:Q28" si="6">$B25</f>
        <v>30</v>
      </c>
      <c r="F25" s="111">
        <f t="shared" si="6"/>
        <v>30</v>
      </c>
      <c r="G25" s="111">
        <f t="shared" si="6"/>
        <v>30</v>
      </c>
      <c r="H25" s="111">
        <f t="shared" si="6"/>
        <v>30</v>
      </c>
      <c r="I25" s="111">
        <f t="shared" si="6"/>
        <v>30</v>
      </c>
      <c r="J25" s="111">
        <f t="shared" si="6"/>
        <v>30</v>
      </c>
      <c r="K25" s="111">
        <f t="shared" si="6"/>
        <v>30</v>
      </c>
      <c r="L25" s="111">
        <f t="shared" si="6"/>
        <v>30</v>
      </c>
      <c r="M25" s="111">
        <f t="shared" si="6"/>
        <v>30</v>
      </c>
      <c r="N25" s="111">
        <f t="shared" si="6"/>
        <v>30</v>
      </c>
      <c r="O25" s="111">
        <f t="shared" si="6"/>
        <v>30</v>
      </c>
      <c r="P25" s="111">
        <f t="shared" si="6"/>
        <v>30</v>
      </c>
      <c r="Q25" s="111">
        <f t="shared" si="6"/>
        <v>30</v>
      </c>
    </row>
    <row r="26" spans="1:17">
      <c r="A26" s="128" t="s">
        <v>651</v>
      </c>
      <c r="B26" s="231">
        <v>0</v>
      </c>
      <c r="C26" s="71" t="s">
        <v>24</v>
      </c>
      <c r="D26" s="106"/>
      <c r="E26" s="49">
        <f t="shared" si="6"/>
        <v>0</v>
      </c>
      <c r="F26" s="49">
        <f t="shared" si="6"/>
        <v>0</v>
      </c>
      <c r="G26" s="49">
        <f t="shared" si="6"/>
        <v>0</v>
      </c>
      <c r="H26" s="49">
        <f t="shared" si="6"/>
        <v>0</v>
      </c>
      <c r="I26" s="49">
        <f t="shared" si="6"/>
        <v>0</v>
      </c>
      <c r="J26" s="49">
        <f t="shared" si="6"/>
        <v>0</v>
      </c>
      <c r="K26" s="49">
        <f t="shared" si="6"/>
        <v>0</v>
      </c>
      <c r="L26" s="49">
        <f t="shared" si="6"/>
        <v>0</v>
      </c>
      <c r="M26" s="49">
        <f t="shared" si="6"/>
        <v>0</v>
      </c>
      <c r="N26" s="49">
        <f t="shared" si="6"/>
        <v>0</v>
      </c>
      <c r="O26" s="49">
        <f t="shared" si="6"/>
        <v>0</v>
      </c>
      <c r="P26" s="49">
        <f t="shared" si="6"/>
        <v>0</v>
      </c>
      <c r="Q26" s="49">
        <f t="shared" si="6"/>
        <v>0</v>
      </c>
    </row>
    <row r="27" spans="1:17">
      <c r="A27" s="128" t="s">
        <v>652</v>
      </c>
      <c r="B27" s="221">
        <v>0</v>
      </c>
      <c r="C27" s="69"/>
      <c r="D27" s="48"/>
      <c r="E27" s="112">
        <f t="shared" si="6"/>
        <v>0</v>
      </c>
      <c r="F27" s="112">
        <f t="shared" si="6"/>
        <v>0</v>
      </c>
      <c r="G27" s="112">
        <f t="shared" si="6"/>
        <v>0</v>
      </c>
      <c r="H27" s="112">
        <f t="shared" si="6"/>
        <v>0</v>
      </c>
      <c r="I27" s="112">
        <f t="shared" si="6"/>
        <v>0</v>
      </c>
      <c r="J27" s="112">
        <f t="shared" si="6"/>
        <v>0</v>
      </c>
      <c r="K27" s="112">
        <f t="shared" si="6"/>
        <v>0</v>
      </c>
      <c r="L27" s="112">
        <f t="shared" si="6"/>
        <v>0</v>
      </c>
      <c r="M27" s="112">
        <f t="shared" si="6"/>
        <v>0</v>
      </c>
      <c r="N27" s="112">
        <f t="shared" si="6"/>
        <v>0</v>
      </c>
      <c r="O27" s="112">
        <f t="shared" si="6"/>
        <v>0</v>
      </c>
      <c r="P27" s="112">
        <f t="shared" si="6"/>
        <v>0</v>
      </c>
      <c r="Q27" s="112">
        <f t="shared" si="6"/>
        <v>0</v>
      </c>
    </row>
    <row r="28" spans="1:17">
      <c r="A28" s="128" t="s">
        <v>25</v>
      </c>
      <c r="B28" s="221">
        <v>93</v>
      </c>
      <c r="C28" s="69" t="s">
        <v>26</v>
      </c>
      <c r="D28" s="48"/>
      <c r="E28" s="50">
        <f t="shared" si="6"/>
        <v>93</v>
      </c>
      <c r="F28" s="50">
        <f t="shared" si="6"/>
        <v>93</v>
      </c>
      <c r="G28" s="49">
        <f t="shared" si="6"/>
        <v>93</v>
      </c>
      <c r="H28" s="49">
        <f t="shared" si="6"/>
        <v>93</v>
      </c>
      <c r="I28" s="49">
        <f t="shared" si="6"/>
        <v>93</v>
      </c>
      <c r="J28" s="49">
        <f t="shared" si="6"/>
        <v>93</v>
      </c>
      <c r="K28" s="49">
        <f t="shared" si="6"/>
        <v>93</v>
      </c>
      <c r="L28" s="49">
        <f t="shared" si="6"/>
        <v>93</v>
      </c>
      <c r="M28" s="49">
        <f t="shared" si="6"/>
        <v>93</v>
      </c>
      <c r="N28" s="49">
        <f t="shared" si="6"/>
        <v>93</v>
      </c>
      <c r="O28" s="49">
        <f t="shared" si="6"/>
        <v>93</v>
      </c>
      <c r="P28" s="49">
        <f t="shared" si="6"/>
        <v>93</v>
      </c>
      <c r="Q28" s="49">
        <f t="shared" si="6"/>
        <v>93</v>
      </c>
    </row>
    <row r="29" spans="1:17">
      <c r="B29" s="210"/>
      <c r="C29" s="47"/>
      <c r="D29" s="37"/>
      <c r="E29" s="15"/>
      <c r="F29" s="47"/>
      <c r="G29" s="15"/>
      <c r="H29" s="15"/>
      <c r="I29" s="15"/>
      <c r="J29" s="15"/>
      <c r="K29" s="15"/>
      <c r="L29" s="15"/>
    </row>
    <row r="30" spans="1:17">
      <c r="A30" s="1" t="s">
        <v>27</v>
      </c>
      <c r="B30" s="210"/>
      <c r="C30" s="47"/>
      <c r="D30" s="37"/>
      <c r="F30" s="48"/>
    </row>
    <row r="31" spans="1:17">
      <c r="A31" s="116" t="s">
        <v>28</v>
      </c>
      <c r="B31" s="228">
        <v>0</v>
      </c>
      <c r="C31" s="89" t="s">
        <v>29</v>
      </c>
      <c r="D31" s="53"/>
      <c r="E31" s="117">
        <f>$B31</f>
        <v>0</v>
      </c>
      <c r="F31" s="117">
        <f t="shared" ref="F31:Q33" si="7">$B31</f>
        <v>0</v>
      </c>
      <c r="G31" s="117">
        <f t="shared" si="7"/>
        <v>0</v>
      </c>
      <c r="H31" s="117">
        <f t="shared" si="7"/>
        <v>0</v>
      </c>
      <c r="I31" s="117">
        <f t="shared" si="7"/>
        <v>0</v>
      </c>
      <c r="J31" s="117">
        <f t="shared" si="7"/>
        <v>0</v>
      </c>
      <c r="K31" s="117">
        <f t="shared" si="7"/>
        <v>0</v>
      </c>
      <c r="L31" s="117">
        <f t="shared" si="7"/>
        <v>0</v>
      </c>
      <c r="M31" s="117">
        <f t="shared" si="7"/>
        <v>0</v>
      </c>
      <c r="N31" s="117">
        <f t="shared" si="7"/>
        <v>0</v>
      </c>
      <c r="O31" s="117">
        <f t="shared" si="7"/>
        <v>0</v>
      </c>
      <c r="P31" s="117">
        <f t="shared" si="7"/>
        <v>0</v>
      </c>
      <c r="Q31" s="117">
        <f t="shared" si="7"/>
        <v>0</v>
      </c>
    </row>
    <row r="32" spans="1:17">
      <c r="A32" s="116" t="s">
        <v>30</v>
      </c>
      <c r="B32" s="228">
        <v>0</v>
      </c>
      <c r="C32" s="49" t="s">
        <v>29</v>
      </c>
      <c r="D32" s="53"/>
      <c r="E32" s="82">
        <f>$B32</f>
        <v>0</v>
      </c>
      <c r="F32" s="82">
        <f t="shared" si="7"/>
        <v>0</v>
      </c>
      <c r="G32" s="82">
        <f t="shared" si="7"/>
        <v>0</v>
      </c>
      <c r="H32" s="82">
        <f t="shared" si="7"/>
        <v>0</v>
      </c>
      <c r="I32" s="82">
        <f t="shared" si="7"/>
        <v>0</v>
      </c>
      <c r="J32" s="82">
        <f t="shared" si="7"/>
        <v>0</v>
      </c>
      <c r="K32" s="82">
        <f t="shared" si="7"/>
        <v>0</v>
      </c>
      <c r="L32" s="82">
        <f t="shared" si="7"/>
        <v>0</v>
      </c>
      <c r="M32" s="82">
        <f t="shared" si="7"/>
        <v>0</v>
      </c>
      <c r="N32" s="82">
        <f t="shared" si="7"/>
        <v>0</v>
      </c>
      <c r="O32" s="82">
        <f t="shared" si="7"/>
        <v>0</v>
      </c>
      <c r="P32" s="82">
        <f t="shared" si="7"/>
        <v>0</v>
      </c>
      <c r="Q32" s="82">
        <f t="shared" si="7"/>
        <v>0</v>
      </c>
    </row>
    <row r="33" spans="1:17">
      <c r="A33" s="116" t="s">
        <v>31</v>
      </c>
      <c r="B33" s="228">
        <v>0.2</v>
      </c>
      <c r="C33" s="49" t="s">
        <v>29</v>
      </c>
      <c r="D33" s="53"/>
      <c r="E33" s="117">
        <f>$B33</f>
        <v>0.2</v>
      </c>
      <c r="F33" s="117">
        <f t="shared" si="7"/>
        <v>0.2</v>
      </c>
      <c r="G33" s="117">
        <f t="shared" si="7"/>
        <v>0.2</v>
      </c>
      <c r="H33" s="117">
        <f t="shared" si="7"/>
        <v>0.2</v>
      </c>
      <c r="I33" s="117">
        <f t="shared" si="7"/>
        <v>0.2</v>
      </c>
      <c r="J33" s="117">
        <f t="shared" si="7"/>
        <v>0.2</v>
      </c>
      <c r="K33" s="117">
        <f t="shared" si="7"/>
        <v>0.2</v>
      </c>
      <c r="L33" s="117">
        <f t="shared" si="7"/>
        <v>0.2</v>
      </c>
      <c r="M33" s="117">
        <f t="shared" si="7"/>
        <v>0.2</v>
      </c>
      <c r="N33" s="117">
        <f t="shared" si="7"/>
        <v>0.2</v>
      </c>
      <c r="O33" s="117">
        <f t="shared" si="7"/>
        <v>0.2</v>
      </c>
      <c r="P33" s="117">
        <f t="shared" si="7"/>
        <v>0.2</v>
      </c>
      <c r="Q33" s="117">
        <f t="shared" si="7"/>
        <v>0.2</v>
      </c>
    </row>
    <row r="34" spans="1:17">
      <c r="A34" s="116" t="s">
        <v>32</v>
      </c>
      <c r="B34" s="230">
        <v>0.1</v>
      </c>
      <c r="C34" s="70" t="s">
        <v>33</v>
      </c>
      <c r="D34" s="85"/>
      <c r="E34" s="68">
        <f>$B34</f>
        <v>0.1</v>
      </c>
      <c r="F34" s="68">
        <f t="shared" ref="F34:Q34" si="8">$B34</f>
        <v>0.1</v>
      </c>
      <c r="G34" s="68">
        <f t="shared" si="8"/>
        <v>0.1</v>
      </c>
      <c r="H34" s="68">
        <f t="shared" si="8"/>
        <v>0.1</v>
      </c>
      <c r="I34" s="68">
        <f t="shared" si="8"/>
        <v>0.1</v>
      </c>
      <c r="J34" s="68">
        <f t="shared" si="8"/>
        <v>0.1</v>
      </c>
      <c r="K34" s="68">
        <f t="shared" si="8"/>
        <v>0.1</v>
      </c>
      <c r="L34" s="68">
        <f t="shared" si="8"/>
        <v>0.1</v>
      </c>
      <c r="M34" s="68">
        <f t="shared" si="8"/>
        <v>0.1</v>
      </c>
      <c r="N34" s="68">
        <f t="shared" si="8"/>
        <v>0.1</v>
      </c>
      <c r="O34" s="68">
        <f t="shared" si="8"/>
        <v>0.1</v>
      </c>
      <c r="P34" s="68">
        <f t="shared" si="8"/>
        <v>0.1</v>
      </c>
      <c r="Q34" s="68">
        <f t="shared" si="8"/>
        <v>0.1</v>
      </c>
    </row>
    <row r="35" spans="1:17">
      <c r="A35" s="37"/>
      <c r="B35" s="229"/>
      <c r="C35" s="53"/>
      <c r="D35" s="53"/>
      <c r="E35" s="52"/>
      <c r="F35" s="52"/>
      <c r="G35" s="52"/>
      <c r="H35" s="52"/>
      <c r="I35" s="52"/>
      <c r="J35" s="52"/>
      <c r="K35" s="52"/>
      <c r="L35" s="52"/>
      <c r="M35" s="52"/>
      <c r="N35" s="52"/>
      <c r="O35" s="52"/>
      <c r="P35" s="52"/>
      <c r="Q35" s="52"/>
    </row>
    <row r="36" spans="1:17">
      <c r="A36" s="31" t="s">
        <v>538</v>
      </c>
      <c r="B36" s="237" t="s">
        <v>34</v>
      </c>
      <c r="C36" s="37"/>
      <c r="D36" s="37"/>
      <c r="E36" s="52"/>
    </row>
    <row r="37" spans="1:17">
      <c r="A37" s="116" t="s">
        <v>35</v>
      </c>
      <c r="B37" s="238"/>
      <c r="C37" s="39"/>
      <c r="D37" s="37"/>
      <c r="E37" s="294" t="s">
        <v>35</v>
      </c>
      <c r="F37" s="295"/>
      <c r="G37" s="295"/>
      <c r="H37" s="295"/>
      <c r="I37" s="295"/>
      <c r="J37" s="295"/>
      <c r="K37" s="295"/>
      <c r="L37" s="295"/>
      <c r="M37" s="295"/>
      <c r="N37" s="295"/>
      <c r="O37" s="295"/>
      <c r="P37" s="295"/>
      <c r="Q37" s="296"/>
    </row>
    <row r="38" spans="1:17">
      <c r="A38" s="34" t="s">
        <v>36</v>
      </c>
      <c r="B38" s="227">
        <v>0</v>
      </c>
      <c r="C38" s="101"/>
      <c r="D38" s="72"/>
      <c r="E38" s="101">
        <f t="shared" ref="E38:Q60" si="9">$B38</f>
        <v>0</v>
      </c>
      <c r="F38" s="101">
        <f t="shared" si="9"/>
        <v>0</v>
      </c>
      <c r="G38" s="101">
        <f t="shared" si="9"/>
        <v>0</v>
      </c>
      <c r="H38" s="39">
        <v>0</v>
      </c>
      <c r="I38" s="101">
        <v>0</v>
      </c>
      <c r="J38" s="101">
        <f>B38/2</f>
        <v>0</v>
      </c>
      <c r="K38" s="101">
        <v>0</v>
      </c>
      <c r="L38" s="101">
        <v>0</v>
      </c>
      <c r="M38" s="101">
        <v>0</v>
      </c>
      <c r="N38" s="101">
        <v>0</v>
      </c>
      <c r="O38" s="101">
        <v>0</v>
      </c>
      <c r="P38" s="101">
        <v>0</v>
      </c>
      <c r="Q38" s="101">
        <v>0</v>
      </c>
    </row>
    <row r="39" spans="1:17">
      <c r="A39" s="34" t="s">
        <v>37</v>
      </c>
      <c r="B39" s="220">
        <v>10</v>
      </c>
      <c r="C39" s="69"/>
      <c r="D39" s="48"/>
      <c r="E39" s="113">
        <f t="shared" si="9"/>
        <v>10</v>
      </c>
      <c r="F39" s="113">
        <f t="shared" si="9"/>
        <v>10</v>
      </c>
      <c r="G39" s="113">
        <f t="shared" si="9"/>
        <v>10</v>
      </c>
      <c r="H39" s="113">
        <f t="shared" si="9"/>
        <v>10</v>
      </c>
      <c r="I39" s="113">
        <f t="shared" si="9"/>
        <v>10</v>
      </c>
      <c r="J39" s="113">
        <f t="shared" si="9"/>
        <v>10</v>
      </c>
      <c r="K39" s="113">
        <f t="shared" si="9"/>
        <v>10</v>
      </c>
      <c r="L39" s="113">
        <f t="shared" si="9"/>
        <v>10</v>
      </c>
      <c r="M39" s="113">
        <f t="shared" si="9"/>
        <v>10</v>
      </c>
      <c r="N39" s="113">
        <f t="shared" si="9"/>
        <v>10</v>
      </c>
      <c r="O39" s="113">
        <f t="shared" si="9"/>
        <v>10</v>
      </c>
      <c r="P39" s="113">
        <f t="shared" si="9"/>
        <v>10</v>
      </c>
      <c r="Q39" s="113">
        <f t="shared" si="9"/>
        <v>10</v>
      </c>
    </row>
    <row r="40" spans="1:17">
      <c r="A40" s="116" t="s">
        <v>38</v>
      </c>
      <c r="B40" s="238"/>
      <c r="C40" s="39"/>
      <c r="D40" s="37"/>
      <c r="E40" s="294" t="s">
        <v>38</v>
      </c>
      <c r="F40" s="295"/>
      <c r="G40" s="295"/>
      <c r="H40" s="295"/>
      <c r="I40" s="295"/>
      <c r="J40" s="295"/>
      <c r="K40" s="295"/>
      <c r="L40" s="295"/>
      <c r="M40" s="295"/>
      <c r="N40" s="295"/>
      <c r="O40" s="295"/>
      <c r="P40" s="295"/>
      <c r="Q40" s="296"/>
    </row>
    <row r="41" spans="1:17">
      <c r="A41" s="34" t="s">
        <v>34</v>
      </c>
      <c r="B41" s="226">
        <v>16</v>
      </c>
      <c r="C41" s="39"/>
      <c r="D41" s="37"/>
      <c r="E41" s="101">
        <f t="shared" si="9"/>
        <v>16</v>
      </c>
      <c r="F41" s="101">
        <f t="shared" si="9"/>
        <v>16</v>
      </c>
      <c r="G41" s="101">
        <f t="shared" si="9"/>
        <v>16</v>
      </c>
      <c r="H41" s="101">
        <f t="shared" si="9"/>
        <v>16</v>
      </c>
      <c r="I41" s="101">
        <f t="shared" si="9"/>
        <v>16</v>
      </c>
      <c r="J41" s="101">
        <f t="shared" si="9"/>
        <v>16</v>
      </c>
      <c r="K41" s="101">
        <f t="shared" si="9"/>
        <v>16</v>
      </c>
      <c r="L41" s="101">
        <f t="shared" si="9"/>
        <v>16</v>
      </c>
      <c r="M41" s="101">
        <f t="shared" si="9"/>
        <v>16</v>
      </c>
      <c r="N41" s="101">
        <f t="shared" si="9"/>
        <v>16</v>
      </c>
      <c r="O41" s="101">
        <f t="shared" si="9"/>
        <v>16</v>
      </c>
      <c r="P41" s="101">
        <f t="shared" si="9"/>
        <v>16</v>
      </c>
      <c r="Q41" s="101">
        <f t="shared" si="9"/>
        <v>16</v>
      </c>
    </row>
    <row r="42" spans="1:17">
      <c r="A42" s="34" t="s">
        <v>37</v>
      </c>
      <c r="B42" s="220">
        <v>30</v>
      </c>
      <c r="C42" s="69"/>
      <c r="D42" s="48"/>
      <c r="E42" s="82">
        <f t="shared" si="9"/>
        <v>30</v>
      </c>
      <c r="F42" s="82">
        <f t="shared" si="9"/>
        <v>30</v>
      </c>
      <c r="G42" s="82">
        <f t="shared" si="9"/>
        <v>30</v>
      </c>
      <c r="H42" s="82">
        <f t="shared" si="9"/>
        <v>30</v>
      </c>
      <c r="I42" s="82">
        <f t="shared" si="9"/>
        <v>30</v>
      </c>
      <c r="J42" s="82">
        <f t="shared" si="9"/>
        <v>30</v>
      </c>
      <c r="K42" s="82">
        <f t="shared" si="9"/>
        <v>30</v>
      </c>
      <c r="L42" s="82">
        <f t="shared" si="9"/>
        <v>30</v>
      </c>
      <c r="M42" s="82">
        <f t="shared" si="9"/>
        <v>30</v>
      </c>
      <c r="N42" s="82">
        <f t="shared" si="9"/>
        <v>30</v>
      </c>
      <c r="O42" s="82">
        <f t="shared" si="9"/>
        <v>30</v>
      </c>
      <c r="P42" s="82">
        <f t="shared" si="9"/>
        <v>30</v>
      </c>
      <c r="Q42" s="82">
        <f t="shared" si="9"/>
        <v>30</v>
      </c>
    </row>
    <row r="43" spans="1:17">
      <c r="A43" s="116" t="s">
        <v>39</v>
      </c>
      <c r="B43" s="238"/>
      <c r="C43" s="39"/>
      <c r="D43" s="37"/>
      <c r="E43" s="294" t="s">
        <v>39</v>
      </c>
      <c r="F43" s="295"/>
      <c r="G43" s="295"/>
      <c r="H43" s="295"/>
      <c r="I43" s="295"/>
      <c r="J43" s="295"/>
      <c r="K43" s="295"/>
      <c r="L43" s="295"/>
      <c r="M43" s="295"/>
      <c r="N43" s="295"/>
      <c r="O43" s="295"/>
      <c r="P43" s="295"/>
      <c r="Q43" s="296"/>
    </row>
    <row r="44" spans="1:17">
      <c r="A44" s="34" t="s">
        <v>34</v>
      </c>
      <c r="B44" s="226">
        <v>0</v>
      </c>
      <c r="C44" s="39"/>
      <c r="D44" s="37"/>
      <c r="E44" s="101">
        <f>B44</f>
        <v>0</v>
      </c>
      <c r="F44" s="101">
        <f t="shared" si="9"/>
        <v>0</v>
      </c>
      <c r="G44" s="101">
        <f t="shared" si="9"/>
        <v>0</v>
      </c>
      <c r="H44" s="101">
        <f t="shared" si="9"/>
        <v>0</v>
      </c>
      <c r="I44" s="101">
        <f t="shared" si="9"/>
        <v>0</v>
      </c>
      <c r="J44" s="101">
        <f>24*8</f>
        <v>192</v>
      </c>
      <c r="K44" s="101">
        <f>32*8</f>
        <v>256</v>
      </c>
      <c r="L44" s="101">
        <f>40*8</f>
        <v>320</v>
      </c>
      <c r="M44" s="101">
        <f>48*8</f>
        <v>384</v>
      </c>
      <c r="N44" s="101">
        <f>56*8</f>
        <v>448</v>
      </c>
      <c r="O44" s="101">
        <f>72*8</f>
        <v>576</v>
      </c>
      <c r="P44" s="101">
        <f>72*8</f>
        <v>576</v>
      </c>
      <c r="Q44" s="101">
        <f>80*8</f>
        <v>640</v>
      </c>
    </row>
    <row r="45" spans="1:17">
      <c r="A45" s="34" t="s">
        <v>37</v>
      </c>
      <c r="B45" s="220">
        <v>20</v>
      </c>
      <c r="C45" s="69"/>
      <c r="D45" s="48"/>
      <c r="E45" s="82">
        <f t="shared" si="9"/>
        <v>20</v>
      </c>
      <c r="F45" s="82">
        <f t="shared" si="9"/>
        <v>20</v>
      </c>
      <c r="G45" s="82">
        <f t="shared" si="9"/>
        <v>20</v>
      </c>
      <c r="H45" s="82">
        <f t="shared" si="9"/>
        <v>20</v>
      </c>
      <c r="I45" s="82">
        <f t="shared" si="9"/>
        <v>20</v>
      </c>
      <c r="J45" s="82">
        <f t="shared" si="9"/>
        <v>20</v>
      </c>
      <c r="K45" s="82">
        <f t="shared" si="9"/>
        <v>20</v>
      </c>
      <c r="L45" s="82">
        <f t="shared" si="9"/>
        <v>20</v>
      </c>
      <c r="M45" s="82">
        <f t="shared" si="9"/>
        <v>20</v>
      </c>
      <c r="N45" s="82">
        <f t="shared" si="9"/>
        <v>20</v>
      </c>
      <c r="O45" s="82">
        <f t="shared" si="9"/>
        <v>20</v>
      </c>
      <c r="P45" s="82">
        <f t="shared" si="9"/>
        <v>20</v>
      </c>
      <c r="Q45" s="82">
        <f t="shared" si="9"/>
        <v>20</v>
      </c>
    </row>
    <row r="46" spans="1:17">
      <c r="A46" s="116" t="s">
        <v>40</v>
      </c>
      <c r="B46" s="238"/>
      <c r="C46" s="39"/>
      <c r="D46" s="37"/>
      <c r="E46" s="294" t="s">
        <v>40</v>
      </c>
      <c r="F46" s="295"/>
      <c r="G46" s="295"/>
      <c r="H46" s="295"/>
      <c r="I46" s="295"/>
      <c r="J46" s="295"/>
      <c r="K46" s="295"/>
      <c r="L46" s="295"/>
      <c r="M46" s="295"/>
      <c r="N46" s="295"/>
      <c r="O46" s="295"/>
      <c r="P46" s="295"/>
      <c r="Q46" s="296"/>
    </row>
    <row r="47" spans="1:17">
      <c r="A47" s="34" t="s">
        <v>34</v>
      </c>
      <c r="B47" s="226">
        <v>32</v>
      </c>
      <c r="C47" s="39"/>
      <c r="D47" s="37"/>
      <c r="E47" s="101">
        <f t="shared" si="9"/>
        <v>32</v>
      </c>
      <c r="F47" s="101">
        <f t="shared" si="9"/>
        <v>32</v>
      </c>
      <c r="G47" s="101">
        <f t="shared" si="9"/>
        <v>32</v>
      </c>
      <c r="H47" s="101">
        <f t="shared" si="9"/>
        <v>32</v>
      </c>
      <c r="I47" s="101">
        <f t="shared" si="9"/>
        <v>32</v>
      </c>
      <c r="J47" s="101">
        <f t="shared" si="9"/>
        <v>32</v>
      </c>
      <c r="K47" s="101">
        <f t="shared" si="9"/>
        <v>32</v>
      </c>
      <c r="L47" s="101">
        <f t="shared" si="9"/>
        <v>32</v>
      </c>
      <c r="M47" s="101">
        <f t="shared" si="9"/>
        <v>32</v>
      </c>
      <c r="N47" s="101">
        <f t="shared" si="9"/>
        <v>32</v>
      </c>
      <c r="O47" s="101">
        <f t="shared" si="9"/>
        <v>32</v>
      </c>
      <c r="P47" s="101">
        <f t="shared" si="9"/>
        <v>32</v>
      </c>
      <c r="Q47" s="101">
        <f t="shared" si="9"/>
        <v>32</v>
      </c>
    </row>
    <row r="48" spans="1:17">
      <c r="A48" s="34" t="s">
        <v>37</v>
      </c>
      <c r="B48" s="220">
        <v>20</v>
      </c>
      <c r="C48" s="69"/>
      <c r="D48" s="48"/>
      <c r="E48" s="82">
        <f t="shared" si="9"/>
        <v>20</v>
      </c>
      <c r="F48" s="82">
        <f t="shared" si="9"/>
        <v>20</v>
      </c>
      <c r="G48" s="82">
        <f t="shared" si="9"/>
        <v>20</v>
      </c>
      <c r="H48" s="82">
        <f t="shared" si="9"/>
        <v>20</v>
      </c>
      <c r="I48" s="82">
        <f t="shared" si="9"/>
        <v>20</v>
      </c>
      <c r="J48" s="82">
        <f t="shared" si="9"/>
        <v>20</v>
      </c>
      <c r="K48" s="82">
        <f t="shared" si="9"/>
        <v>20</v>
      </c>
      <c r="L48" s="82">
        <f t="shared" si="9"/>
        <v>20</v>
      </c>
      <c r="M48" s="82">
        <f t="shared" si="9"/>
        <v>20</v>
      </c>
      <c r="N48" s="82">
        <f t="shared" si="9"/>
        <v>20</v>
      </c>
      <c r="O48" s="82">
        <f t="shared" si="9"/>
        <v>20</v>
      </c>
      <c r="P48" s="82">
        <f t="shared" si="9"/>
        <v>20</v>
      </c>
      <c r="Q48" s="82">
        <f t="shared" si="9"/>
        <v>20</v>
      </c>
    </row>
    <row r="49" spans="1:17">
      <c r="A49" s="116" t="s">
        <v>41</v>
      </c>
      <c r="B49" s="238"/>
      <c r="C49" s="39"/>
      <c r="D49" s="37"/>
      <c r="E49" s="294" t="s">
        <v>41</v>
      </c>
      <c r="F49" s="295"/>
      <c r="G49" s="295"/>
      <c r="H49" s="295"/>
      <c r="I49" s="295"/>
      <c r="J49" s="295"/>
      <c r="K49" s="295"/>
      <c r="L49" s="295"/>
      <c r="M49" s="295"/>
      <c r="N49" s="295"/>
      <c r="O49" s="295"/>
      <c r="P49" s="295"/>
      <c r="Q49" s="296"/>
    </row>
    <row r="50" spans="1:17">
      <c r="A50" s="34" t="s">
        <v>34</v>
      </c>
      <c r="B50" s="226">
        <v>0</v>
      </c>
      <c r="C50" s="39"/>
      <c r="D50" s="37"/>
      <c r="E50" s="101">
        <v>16</v>
      </c>
      <c r="F50" s="101">
        <v>16</v>
      </c>
      <c r="G50" s="101">
        <v>16</v>
      </c>
      <c r="H50" s="101">
        <v>16</v>
      </c>
      <c r="I50" s="101">
        <v>16</v>
      </c>
      <c r="J50" s="101">
        <v>32</v>
      </c>
      <c r="K50" s="101">
        <v>32</v>
      </c>
      <c r="L50" s="101">
        <v>32</v>
      </c>
      <c r="M50" s="101">
        <v>32</v>
      </c>
      <c r="N50" s="101">
        <v>64</v>
      </c>
      <c r="O50" s="101">
        <v>64</v>
      </c>
      <c r="P50" s="101">
        <v>96</v>
      </c>
      <c r="Q50" s="101">
        <f t="shared" si="9"/>
        <v>0</v>
      </c>
    </row>
    <row r="51" spans="1:17">
      <c r="A51" s="34" t="s">
        <v>37</v>
      </c>
      <c r="B51" s="220">
        <v>40</v>
      </c>
      <c r="C51" s="69"/>
      <c r="D51" s="48"/>
      <c r="E51" s="82">
        <f t="shared" si="9"/>
        <v>40</v>
      </c>
      <c r="F51" s="82">
        <f t="shared" si="9"/>
        <v>40</v>
      </c>
      <c r="G51" s="82">
        <f t="shared" si="9"/>
        <v>40</v>
      </c>
      <c r="H51" s="82">
        <f t="shared" si="9"/>
        <v>40</v>
      </c>
      <c r="I51" s="82">
        <f t="shared" si="9"/>
        <v>40</v>
      </c>
      <c r="J51" s="82">
        <f t="shared" si="9"/>
        <v>40</v>
      </c>
      <c r="K51" s="82">
        <f t="shared" si="9"/>
        <v>40</v>
      </c>
      <c r="L51" s="82">
        <f t="shared" si="9"/>
        <v>40</v>
      </c>
      <c r="M51" s="82">
        <f t="shared" si="9"/>
        <v>40</v>
      </c>
      <c r="N51" s="82">
        <f t="shared" si="9"/>
        <v>40</v>
      </c>
      <c r="O51" s="82">
        <f t="shared" si="9"/>
        <v>40</v>
      </c>
      <c r="P51" s="82">
        <f t="shared" si="9"/>
        <v>40</v>
      </c>
      <c r="Q51" s="82">
        <f t="shared" si="9"/>
        <v>40</v>
      </c>
    </row>
    <row r="52" spans="1:17">
      <c r="A52" s="116" t="s">
        <v>42</v>
      </c>
      <c r="B52" s="238"/>
      <c r="C52" s="39"/>
      <c r="D52" s="37"/>
      <c r="E52" s="294" t="s">
        <v>42</v>
      </c>
      <c r="F52" s="295"/>
      <c r="G52" s="295"/>
      <c r="H52" s="295"/>
      <c r="I52" s="295"/>
      <c r="J52" s="295"/>
      <c r="K52" s="295"/>
      <c r="L52" s="295"/>
      <c r="M52" s="295"/>
      <c r="N52" s="295"/>
      <c r="O52" s="295"/>
      <c r="P52" s="295"/>
      <c r="Q52" s="296"/>
    </row>
    <row r="53" spans="1:17">
      <c r="A53" s="34" t="s">
        <v>34</v>
      </c>
      <c r="B53" s="226">
        <v>0</v>
      </c>
      <c r="C53" s="39"/>
      <c r="D53" s="37"/>
      <c r="E53" s="101">
        <f t="shared" si="9"/>
        <v>0</v>
      </c>
      <c r="F53" s="101">
        <f t="shared" si="9"/>
        <v>0</v>
      </c>
      <c r="G53" s="101">
        <f t="shared" si="9"/>
        <v>0</v>
      </c>
      <c r="H53" s="101">
        <f t="shared" si="9"/>
        <v>0</v>
      </c>
      <c r="I53" s="101">
        <f t="shared" si="9"/>
        <v>0</v>
      </c>
      <c r="J53" s="101">
        <f t="shared" si="9"/>
        <v>0</v>
      </c>
      <c r="K53" s="101">
        <f t="shared" si="9"/>
        <v>0</v>
      </c>
      <c r="L53" s="101">
        <f t="shared" si="9"/>
        <v>0</v>
      </c>
      <c r="M53" s="101">
        <f t="shared" si="9"/>
        <v>0</v>
      </c>
      <c r="N53" s="101">
        <f t="shared" si="9"/>
        <v>0</v>
      </c>
      <c r="O53" s="101">
        <f t="shared" si="9"/>
        <v>0</v>
      </c>
      <c r="P53" s="101">
        <f t="shared" si="9"/>
        <v>0</v>
      </c>
      <c r="Q53" s="101">
        <f t="shared" si="9"/>
        <v>0</v>
      </c>
    </row>
    <row r="54" spans="1:17">
      <c r="A54" s="34" t="s">
        <v>37</v>
      </c>
      <c r="B54" s="220">
        <v>10</v>
      </c>
      <c r="C54" s="69"/>
      <c r="D54" s="48"/>
      <c r="E54" s="82">
        <f t="shared" si="9"/>
        <v>10</v>
      </c>
      <c r="F54" s="82">
        <f t="shared" si="9"/>
        <v>10</v>
      </c>
      <c r="G54" s="82">
        <f t="shared" si="9"/>
        <v>10</v>
      </c>
      <c r="H54" s="82">
        <f t="shared" si="9"/>
        <v>10</v>
      </c>
      <c r="I54" s="82">
        <f t="shared" si="9"/>
        <v>10</v>
      </c>
      <c r="J54" s="82">
        <f t="shared" si="9"/>
        <v>10</v>
      </c>
      <c r="K54" s="82">
        <f t="shared" si="9"/>
        <v>10</v>
      </c>
      <c r="L54" s="82">
        <f t="shared" si="9"/>
        <v>10</v>
      </c>
      <c r="M54" s="82">
        <f t="shared" si="9"/>
        <v>10</v>
      </c>
      <c r="N54" s="82">
        <f t="shared" si="9"/>
        <v>10</v>
      </c>
      <c r="O54" s="82">
        <f t="shared" si="9"/>
        <v>10</v>
      </c>
      <c r="P54" s="82">
        <f t="shared" si="9"/>
        <v>10</v>
      </c>
      <c r="Q54" s="82">
        <f t="shared" si="9"/>
        <v>10</v>
      </c>
    </row>
    <row r="55" spans="1:17">
      <c r="A55" s="116" t="s">
        <v>43</v>
      </c>
      <c r="B55" s="238"/>
      <c r="C55" s="39"/>
      <c r="D55" s="37"/>
      <c r="E55" s="294" t="s">
        <v>43</v>
      </c>
      <c r="F55" s="295"/>
      <c r="G55" s="295"/>
      <c r="H55" s="295"/>
      <c r="I55" s="295"/>
      <c r="J55" s="295"/>
      <c r="K55" s="295"/>
      <c r="L55" s="295"/>
      <c r="M55" s="295"/>
      <c r="N55" s="295"/>
      <c r="O55" s="295"/>
      <c r="P55" s="295"/>
      <c r="Q55" s="296"/>
    </row>
    <row r="56" spans="1:17">
      <c r="A56" s="34" t="s">
        <v>34</v>
      </c>
      <c r="B56" s="226">
        <v>0</v>
      </c>
      <c r="C56" s="39"/>
      <c r="D56" s="37"/>
      <c r="E56" s="101">
        <f t="shared" si="9"/>
        <v>0</v>
      </c>
      <c r="F56" s="101">
        <f t="shared" si="9"/>
        <v>0</v>
      </c>
      <c r="G56" s="101">
        <f t="shared" si="9"/>
        <v>0</v>
      </c>
      <c r="H56" s="101">
        <f t="shared" si="9"/>
        <v>0</v>
      </c>
      <c r="I56" s="101">
        <f t="shared" si="9"/>
        <v>0</v>
      </c>
      <c r="J56" s="101">
        <f t="shared" si="9"/>
        <v>0</v>
      </c>
      <c r="K56" s="101">
        <f t="shared" si="9"/>
        <v>0</v>
      </c>
      <c r="L56" s="101">
        <f t="shared" si="9"/>
        <v>0</v>
      </c>
      <c r="M56" s="101">
        <f t="shared" si="9"/>
        <v>0</v>
      </c>
      <c r="N56" s="101">
        <f t="shared" si="9"/>
        <v>0</v>
      </c>
      <c r="O56" s="101">
        <f t="shared" si="9"/>
        <v>0</v>
      </c>
      <c r="P56" s="101">
        <f t="shared" si="9"/>
        <v>0</v>
      </c>
      <c r="Q56" s="101">
        <f t="shared" si="9"/>
        <v>0</v>
      </c>
    </row>
    <row r="57" spans="1:17">
      <c r="A57" s="34" t="s">
        <v>37</v>
      </c>
      <c r="B57" s="220">
        <v>20</v>
      </c>
      <c r="C57" s="69"/>
      <c r="D57" s="48"/>
      <c r="E57" s="82">
        <f t="shared" si="9"/>
        <v>20</v>
      </c>
      <c r="F57" s="82">
        <f t="shared" si="9"/>
        <v>20</v>
      </c>
      <c r="G57" s="82">
        <f t="shared" si="9"/>
        <v>20</v>
      </c>
      <c r="H57" s="82">
        <f t="shared" si="9"/>
        <v>20</v>
      </c>
      <c r="I57" s="82">
        <f t="shared" si="9"/>
        <v>20</v>
      </c>
      <c r="J57" s="82">
        <f t="shared" si="9"/>
        <v>20</v>
      </c>
      <c r="K57" s="82">
        <f t="shared" si="9"/>
        <v>20</v>
      </c>
      <c r="L57" s="82">
        <f t="shared" si="9"/>
        <v>20</v>
      </c>
      <c r="M57" s="82">
        <f t="shared" si="9"/>
        <v>20</v>
      </c>
      <c r="N57" s="82">
        <f t="shared" si="9"/>
        <v>20</v>
      </c>
      <c r="O57" s="82">
        <f t="shared" si="9"/>
        <v>20</v>
      </c>
      <c r="P57" s="82">
        <f t="shared" si="9"/>
        <v>20</v>
      </c>
      <c r="Q57" s="82">
        <f t="shared" si="9"/>
        <v>20</v>
      </c>
    </row>
    <row r="58" spans="1:17">
      <c r="A58" s="116" t="s">
        <v>44</v>
      </c>
      <c r="B58" s="238"/>
      <c r="C58" s="39"/>
      <c r="D58" s="37"/>
      <c r="E58" s="294" t="s">
        <v>44</v>
      </c>
      <c r="F58" s="295"/>
      <c r="G58" s="295"/>
      <c r="H58" s="295"/>
      <c r="I58" s="295"/>
      <c r="J58" s="295"/>
      <c r="K58" s="295"/>
      <c r="L58" s="295"/>
      <c r="M58" s="295"/>
      <c r="N58" s="295"/>
      <c r="O58" s="295"/>
      <c r="P58" s="295"/>
      <c r="Q58" s="296"/>
    </row>
    <row r="59" spans="1:17">
      <c r="A59" s="34" t="s">
        <v>34</v>
      </c>
      <c r="B59" s="226">
        <v>0</v>
      </c>
      <c r="C59" s="39"/>
      <c r="D59" s="37"/>
      <c r="E59" s="101">
        <f t="shared" si="9"/>
        <v>0</v>
      </c>
      <c r="F59" s="101">
        <f t="shared" si="9"/>
        <v>0</v>
      </c>
      <c r="G59" s="101">
        <f t="shared" si="9"/>
        <v>0</v>
      </c>
      <c r="H59" s="101">
        <f t="shared" si="9"/>
        <v>0</v>
      </c>
      <c r="I59" s="101">
        <f t="shared" si="9"/>
        <v>0</v>
      </c>
      <c r="J59" s="101">
        <f t="shared" si="9"/>
        <v>0</v>
      </c>
      <c r="K59" s="101">
        <f t="shared" si="9"/>
        <v>0</v>
      </c>
      <c r="L59" s="101">
        <f t="shared" si="9"/>
        <v>0</v>
      </c>
      <c r="M59" s="101">
        <f t="shared" si="9"/>
        <v>0</v>
      </c>
      <c r="N59" s="101">
        <f t="shared" si="9"/>
        <v>0</v>
      </c>
      <c r="O59" s="101">
        <f t="shared" si="9"/>
        <v>0</v>
      </c>
      <c r="P59" s="101">
        <f t="shared" si="9"/>
        <v>0</v>
      </c>
      <c r="Q59" s="101">
        <f t="shared" si="9"/>
        <v>0</v>
      </c>
    </row>
    <row r="60" spans="1:17">
      <c r="A60" s="34" t="s">
        <v>37</v>
      </c>
      <c r="B60" s="220">
        <v>20</v>
      </c>
      <c r="C60" s="69"/>
      <c r="D60" s="48"/>
      <c r="E60" s="82">
        <f t="shared" si="9"/>
        <v>20</v>
      </c>
      <c r="F60" s="82">
        <f t="shared" si="9"/>
        <v>20</v>
      </c>
      <c r="G60" s="82">
        <f t="shared" si="9"/>
        <v>20</v>
      </c>
      <c r="H60" s="82">
        <f t="shared" si="9"/>
        <v>20</v>
      </c>
      <c r="I60" s="82">
        <f t="shared" si="9"/>
        <v>20</v>
      </c>
      <c r="J60" s="82">
        <f t="shared" si="9"/>
        <v>20</v>
      </c>
      <c r="K60" s="82">
        <f t="shared" si="9"/>
        <v>20</v>
      </c>
      <c r="L60" s="82">
        <f t="shared" si="9"/>
        <v>20</v>
      </c>
      <c r="M60" s="82">
        <f t="shared" si="9"/>
        <v>20</v>
      </c>
      <c r="N60" s="82">
        <f t="shared" si="9"/>
        <v>20</v>
      </c>
      <c r="O60" s="82">
        <f t="shared" si="9"/>
        <v>20</v>
      </c>
      <c r="P60" s="82">
        <f t="shared" si="9"/>
        <v>20</v>
      </c>
      <c r="Q60" s="82">
        <f t="shared" si="9"/>
        <v>20</v>
      </c>
    </row>
    <row r="61" spans="1:17">
      <c r="B61" s="17"/>
      <c r="C61" s="88"/>
      <c r="D61" s="47"/>
      <c r="E61" s="52"/>
    </row>
    <row r="62" spans="1:17">
      <c r="B62" s="15"/>
      <c r="C62" s="37"/>
      <c r="D62" s="47"/>
      <c r="E62" s="52"/>
    </row>
    <row r="63" spans="1:17">
      <c r="A63" s="1" t="s">
        <v>45</v>
      </c>
      <c r="B63" s="15"/>
      <c r="C63" s="37"/>
      <c r="D63" s="47"/>
      <c r="E63" s="52"/>
    </row>
    <row r="64" spans="1:17">
      <c r="A64" s="15"/>
      <c r="B64" s="81"/>
      <c r="C64" s="104"/>
      <c r="D64" s="47"/>
      <c r="E64" s="52"/>
    </row>
    <row r="65" spans="1:17">
      <c r="A65" s="118" t="s">
        <v>653</v>
      </c>
      <c r="B65" s="220">
        <v>300</v>
      </c>
      <c r="C65" s="69" t="s">
        <v>20</v>
      </c>
      <c r="D65" s="48"/>
      <c r="E65" s="131">
        <f t="shared" ref="E65:Q90" si="10">$B65</f>
        <v>300</v>
      </c>
      <c r="F65" s="131">
        <f t="shared" si="10"/>
        <v>300</v>
      </c>
      <c r="G65" s="131">
        <f t="shared" si="10"/>
        <v>300</v>
      </c>
      <c r="H65" s="131">
        <f t="shared" si="10"/>
        <v>300</v>
      </c>
      <c r="I65" s="131">
        <f t="shared" si="10"/>
        <v>300</v>
      </c>
      <c r="J65" s="131">
        <f t="shared" si="10"/>
        <v>300</v>
      </c>
      <c r="K65" s="131">
        <f t="shared" si="10"/>
        <v>300</v>
      </c>
      <c r="L65" s="131">
        <f t="shared" si="10"/>
        <v>300</v>
      </c>
      <c r="M65" s="131">
        <f t="shared" si="10"/>
        <v>300</v>
      </c>
      <c r="N65" s="131">
        <f t="shared" si="10"/>
        <v>300</v>
      </c>
      <c r="O65" s="131">
        <f t="shared" si="10"/>
        <v>300</v>
      </c>
      <c r="P65" s="131">
        <f t="shared" si="10"/>
        <v>300</v>
      </c>
      <c r="Q65" s="131">
        <f t="shared" si="10"/>
        <v>300</v>
      </c>
    </row>
    <row r="66" spans="1:17">
      <c r="A66" s="119" t="s">
        <v>47</v>
      </c>
      <c r="B66" s="220">
        <v>0</v>
      </c>
      <c r="C66" s="69" t="s">
        <v>26</v>
      </c>
      <c r="D66" s="48"/>
      <c r="E66" s="82">
        <f t="shared" si="10"/>
        <v>0</v>
      </c>
      <c r="F66" s="82">
        <f t="shared" si="10"/>
        <v>0</v>
      </c>
      <c r="G66" s="82">
        <f t="shared" si="10"/>
        <v>0</v>
      </c>
      <c r="H66" s="82">
        <f t="shared" si="10"/>
        <v>0</v>
      </c>
      <c r="I66" s="82">
        <f t="shared" si="10"/>
        <v>0</v>
      </c>
      <c r="J66" s="82">
        <f t="shared" si="10"/>
        <v>0</v>
      </c>
      <c r="K66" s="82">
        <f t="shared" si="10"/>
        <v>0</v>
      </c>
      <c r="L66" s="82">
        <f t="shared" si="10"/>
        <v>0</v>
      </c>
      <c r="M66" s="82">
        <f t="shared" si="10"/>
        <v>0</v>
      </c>
      <c r="N66" s="82">
        <f t="shared" si="10"/>
        <v>0</v>
      </c>
      <c r="O66" s="82">
        <f t="shared" si="10"/>
        <v>0</v>
      </c>
      <c r="P66" s="82">
        <f t="shared" si="10"/>
        <v>0</v>
      </c>
      <c r="Q66" s="82">
        <f t="shared" si="10"/>
        <v>0</v>
      </c>
    </row>
    <row r="67" spans="1:17">
      <c r="A67" s="119" t="s">
        <v>48</v>
      </c>
      <c r="B67" s="220">
        <v>0</v>
      </c>
      <c r="C67" s="69" t="s">
        <v>26</v>
      </c>
      <c r="D67" s="48"/>
      <c r="E67" s="131">
        <f t="shared" si="10"/>
        <v>0</v>
      </c>
      <c r="F67" s="131">
        <f t="shared" si="10"/>
        <v>0</v>
      </c>
      <c r="G67" s="131">
        <f t="shared" si="10"/>
        <v>0</v>
      </c>
      <c r="H67" s="131">
        <f t="shared" si="10"/>
        <v>0</v>
      </c>
      <c r="I67" s="131">
        <f t="shared" si="10"/>
        <v>0</v>
      </c>
      <c r="J67" s="131">
        <f t="shared" si="10"/>
        <v>0</v>
      </c>
      <c r="K67" s="131">
        <f t="shared" si="10"/>
        <v>0</v>
      </c>
      <c r="L67" s="131">
        <f t="shared" si="10"/>
        <v>0</v>
      </c>
      <c r="M67" s="131">
        <f t="shared" si="10"/>
        <v>0</v>
      </c>
      <c r="N67" s="131">
        <f t="shared" si="10"/>
        <v>0</v>
      </c>
      <c r="O67" s="131">
        <f t="shared" si="10"/>
        <v>0</v>
      </c>
      <c r="P67" s="131">
        <f t="shared" si="10"/>
        <v>0</v>
      </c>
      <c r="Q67" s="131">
        <f t="shared" si="10"/>
        <v>0</v>
      </c>
    </row>
    <row r="68" spans="1:17">
      <c r="A68" s="119" t="s">
        <v>49</v>
      </c>
      <c r="B68" s="223">
        <v>0.05</v>
      </c>
      <c r="C68" s="34" t="s">
        <v>50</v>
      </c>
      <c r="D68" s="73"/>
      <c r="E68" s="87">
        <f>$B68</f>
        <v>0.05</v>
      </c>
      <c r="F68" s="87">
        <f t="shared" si="10"/>
        <v>0.05</v>
      </c>
      <c r="G68" s="87">
        <f t="shared" si="10"/>
        <v>0.05</v>
      </c>
      <c r="H68" s="87">
        <f t="shared" si="10"/>
        <v>0.05</v>
      </c>
      <c r="I68" s="87">
        <f t="shared" si="10"/>
        <v>0.05</v>
      </c>
      <c r="J68" s="87">
        <f t="shared" si="10"/>
        <v>0.05</v>
      </c>
      <c r="K68" s="87">
        <f t="shared" si="10"/>
        <v>0.05</v>
      </c>
      <c r="L68" s="87">
        <f t="shared" si="10"/>
        <v>0.05</v>
      </c>
      <c r="M68" s="87">
        <f t="shared" si="10"/>
        <v>0.05</v>
      </c>
      <c r="N68" s="87">
        <f t="shared" si="10"/>
        <v>0.05</v>
      </c>
      <c r="O68" s="87">
        <f t="shared" si="10"/>
        <v>0.05</v>
      </c>
      <c r="P68" s="87">
        <f t="shared" si="10"/>
        <v>0.05</v>
      </c>
      <c r="Q68" s="87">
        <f t="shared" si="10"/>
        <v>0.05</v>
      </c>
    </row>
    <row r="69" spans="1:17">
      <c r="A69" s="120" t="s">
        <v>645</v>
      </c>
      <c r="B69" s="220">
        <v>0</v>
      </c>
      <c r="C69" s="69" t="s">
        <v>26</v>
      </c>
      <c r="D69" s="48"/>
      <c r="E69" s="131">
        <f>$B69</f>
        <v>0</v>
      </c>
      <c r="F69" s="131">
        <f t="shared" si="10"/>
        <v>0</v>
      </c>
      <c r="G69" s="131">
        <f t="shared" si="10"/>
        <v>0</v>
      </c>
      <c r="H69" s="131">
        <f t="shared" si="10"/>
        <v>0</v>
      </c>
      <c r="I69" s="131">
        <f t="shared" si="10"/>
        <v>0</v>
      </c>
      <c r="J69" s="131">
        <f t="shared" si="10"/>
        <v>0</v>
      </c>
      <c r="K69" s="131">
        <f t="shared" si="10"/>
        <v>0</v>
      </c>
      <c r="L69" s="131">
        <f t="shared" si="10"/>
        <v>0</v>
      </c>
      <c r="M69" s="131">
        <f t="shared" si="10"/>
        <v>0</v>
      </c>
      <c r="N69" s="131">
        <f t="shared" si="10"/>
        <v>0</v>
      </c>
      <c r="O69" s="131">
        <f t="shared" si="10"/>
        <v>0</v>
      </c>
      <c r="P69" s="131">
        <f t="shared" si="10"/>
        <v>0</v>
      </c>
      <c r="Q69" s="131">
        <f t="shared" si="10"/>
        <v>0</v>
      </c>
    </row>
    <row r="70" spans="1:17">
      <c r="A70" s="119" t="s">
        <v>52</v>
      </c>
      <c r="B70" s="220">
        <v>0</v>
      </c>
      <c r="C70" s="69" t="s">
        <v>26</v>
      </c>
      <c r="D70" s="48"/>
      <c r="E70" s="82">
        <f t="shared" si="10"/>
        <v>0</v>
      </c>
      <c r="F70" s="82">
        <f t="shared" si="10"/>
        <v>0</v>
      </c>
      <c r="G70" s="82">
        <f t="shared" si="10"/>
        <v>0</v>
      </c>
      <c r="H70" s="82">
        <f t="shared" si="10"/>
        <v>0</v>
      </c>
      <c r="I70" s="82">
        <f t="shared" si="10"/>
        <v>0</v>
      </c>
      <c r="J70" s="82">
        <f t="shared" si="10"/>
        <v>0</v>
      </c>
      <c r="K70" s="82">
        <f t="shared" si="10"/>
        <v>0</v>
      </c>
      <c r="L70" s="82">
        <f t="shared" si="10"/>
        <v>0</v>
      </c>
      <c r="M70" s="82">
        <f t="shared" si="10"/>
        <v>0</v>
      </c>
      <c r="N70" s="82">
        <f t="shared" si="10"/>
        <v>0</v>
      </c>
      <c r="O70" s="82">
        <f t="shared" si="10"/>
        <v>0</v>
      </c>
      <c r="P70" s="82">
        <f t="shared" si="10"/>
        <v>0</v>
      </c>
      <c r="Q70" s="82">
        <f t="shared" si="10"/>
        <v>0</v>
      </c>
    </row>
    <row r="71" spans="1:17">
      <c r="A71" s="119" t="s">
        <v>543</v>
      </c>
      <c r="B71" s="220">
        <v>0</v>
      </c>
      <c r="C71" s="69" t="s">
        <v>26</v>
      </c>
      <c r="D71" s="48"/>
      <c r="E71" s="131">
        <f>B71</f>
        <v>0</v>
      </c>
      <c r="F71" s="131">
        <v>0</v>
      </c>
      <c r="G71" s="131">
        <v>0</v>
      </c>
      <c r="H71" s="131">
        <v>0</v>
      </c>
      <c r="I71" s="131">
        <v>0</v>
      </c>
      <c r="J71" s="131">
        <v>0</v>
      </c>
      <c r="K71" s="131">
        <v>0</v>
      </c>
      <c r="L71" s="131">
        <v>0</v>
      </c>
      <c r="M71" s="131">
        <v>0</v>
      </c>
      <c r="N71" s="131">
        <v>0</v>
      </c>
      <c r="O71" s="131">
        <v>0</v>
      </c>
      <c r="P71" s="131">
        <v>0</v>
      </c>
      <c r="Q71" s="131">
        <v>0</v>
      </c>
    </row>
    <row r="72" spans="1:17">
      <c r="A72" s="144" t="s">
        <v>53</v>
      </c>
      <c r="B72" s="224">
        <v>0.05</v>
      </c>
      <c r="C72" s="69" t="s">
        <v>54</v>
      </c>
      <c r="D72" s="48"/>
      <c r="E72" s="132">
        <f t="shared" si="10"/>
        <v>0.05</v>
      </c>
      <c r="F72" s="132">
        <f t="shared" si="10"/>
        <v>0.05</v>
      </c>
      <c r="G72" s="132">
        <f t="shared" si="10"/>
        <v>0.05</v>
      </c>
      <c r="H72" s="132">
        <f t="shared" si="10"/>
        <v>0.05</v>
      </c>
      <c r="I72" s="132">
        <f t="shared" si="10"/>
        <v>0.05</v>
      </c>
      <c r="J72" s="132">
        <f t="shared" si="10"/>
        <v>0.05</v>
      </c>
      <c r="K72" s="132">
        <f t="shared" si="10"/>
        <v>0.05</v>
      </c>
      <c r="L72" s="132">
        <f t="shared" si="10"/>
        <v>0.05</v>
      </c>
      <c r="M72" s="132">
        <f t="shared" si="10"/>
        <v>0.05</v>
      </c>
      <c r="N72" s="132">
        <f t="shared" si="10"/>
        <v>0.05</v>
      </c>
      <c r="O72" s="132">
        <f t="shared" si="10"/>
        <v>0.05</v>
      </c>
      <c r="P72" s="132">
        <f t="shared" si="10"/>
        <v>0.05</v>
      </c>
      <c r="Q72" s="132">
        <f t="shared" si="10"/>
        <v>0.05</v>
      </c>
    </row>
    <row r="73" spans="1:17">
      <c r="A73" s="119" t="s">
        <v>569</v>
      </c>
      <c r="B73" s="220">
        <v>2500</v>
      </c>
      <c r="C73" s="69" t="s">
        <v>26</v>
      </c>
      <c r="D73" s="48"/>
      <c r="E73" s="82">
        <f t="shared" si="10"/>
        <v>2500</v>
      </c>
      <c r="F73" s="82">
        <f t="shared" si="10"/>
        <v>2500</v>
      </c>
      <c r="G73" s="82">
        <f t="shared" si="10"/>
        <v>2500</v>
      </c>
      <c r="H73" s="82">
        <f t="shared" si="10"/>
        <v>2500</v>
      </c>
      <c r="I73" s="82">
        <f t="shared" si="10"/>
        <v>2500</v>
      </c>
      <c r="J73" s="82">
        <f t="shared" si="10"/>
        <v>2500</v>
      </c>
      <c r="K73" s="82">
        <f t="shared" si="10"/>
        <v>2500</v>
      </c>
      <c r="L73" s="82">
        <f t="shared" si="10"/>
        <v>2500</v>
      </c>
      <c r="M73" s="82">
        <f t="shared" si="10"/>
        <v>2500</v>
      </c>
      <c r="N73" s="82">
        <f t="shared" si="10"/>
        <v>2500</v>
      </c>
      <c r="O73" s="82">
        <f t="shared" si="10"/>
        <v>2500</v>
      </c>
      <c r="P73" s="82">
        <f t="shared" si="10"/>
        <v>2500</v>
      </c>
      <c r="Q73" s="82">
        <f t="shared" si="10"/>
        <v>2500</v>
      </c>
    </row>
    <row r="74" spans="1:17">
      <c r="A74" s="119" t="s">
        <v>56</v>
      </c>
      <c r="B74" s="220">
        <v>100</v>
      </c>
      <c r="C74" s="69" t="s">
        <v>20</v>
      </c>
      <c r="D74" s="48"/>
      <c r="E74" s="131">
        <f t="shared" si="10"/>
        <v>100</v>
      </c>
      <c r="F74" s="131">
        <f t="shared" si="10"/>
        <v>100</v>
      </c>
      <c r="G74" s="131">
        <f t="shared" si="10"/>
        <v>100</v>
      </c>
      <c r="H74" s="131">
        <f t="shared" si="10"/>
        <v>100</v>
      </c>
      <c r="I74" s="131">
        <f t="shared" si="10"/>
        <v>100</v>
      </c>
      <c r="J74" s="131">
        <f t="shared" si="10"/>
        <v>100</v>
      </c>
      <c r="K74" s="131">
        <f t="shared" si="10"/>
        <v>100</v>
      </c>
      <c r="L74" s="131">
        <f t="shared" si="10"/>
        <v>100</v>
      </c>
      <c r="M74" s="131">
        <f t="shared" si="10"/>
        <v>100</v>
      </c>
      <c r="N74" s="131">
        <f t="shared" si="10"/>
        <v>100</v>
      </c>
      <c r="O74" s="131">
        <f t="shared" si="10"/>
        <v>100</v>
      </c>
      <c r="P74" s="131">
        <f t="shared" si="10"/>
        <v>100</v>
      </c>
      <c r="Q74" s="131">
        <f t="shared" si="10"/>
        <v>100</v>
      </c>
    </row>
    <row r="75" spans="1:17">
      <c r="A75" s="119" t="s">
        <v>57</v>
      </c>
      <c r="B75" s="225">
        <v>0.1</v>
      </c>
      <c r="C75" s="34" t="s">
        <v>58</v>
      </c>
      <c r="D75" s="73"/>
      <c r="E75" s="87">
        <f t="shared" si="10"/>
        <v>0.1</v>
      </c>
      <c r="F75" s="87">
        <f t="shared" si="10"/>
        <v>0.1</v>
      </c>
      <c r="G75" s="87">
        <f t="shared" si="10"/>
        <v>0.1</v>
      </c>
      <c r="H75" s="87">
        <f t="shared" si="10"/>
        <v>0.1</v>
      </c>
      <c r="I75" s="87">
        <f t="shared" si="10"/>
        <v>0.1</v>
      </c>
      <c r="J75" s="87">
        <f t="shared" si="10"/>
        <v>0.1</v>
      </c>
      <c r="K75" s="87">
        <f t="shared" si="10"/>
        <v>0.1</v>
      </c>
      <c r="L75" s="87">
        <f t="shared" si="10"/>
        <v>0.1</v>
      </c>
      <c r="M75" s="87">
        <f t="shared" si="10"/>
        <v>0.1</v>
      </c>
      <c r="N75" s="87">
        <f t="shared" si="10"/>
        <v>0.1</v>
      </c>
      <c r="O75" s="87">
        <f t="shared" si="10"/>
        <v>0.1</v>
      </c>
      <c r="P75" s="87">
        <f t="shared" si="10"/>
        <v>0.1</v>
      </c>
      <c r="Q75" s="87">
        <f t="shared" si="10"/>
        <v>0.1</v>
      </c>
    </row>
    <row r="76" spans="1:17">
      <c r="A76" s="37"/>
      <c r="B76" s="73"/>
      <c r="C76" s="15"/>
      <c r="D76" s="73"/>
      <c r="E76" s="142"/>
      <c r="F76" s="142"/>
      <c r="G76" s="142"/>
      <c r="H76" s="142"/>
      <c r="I76" s="142"/>
      <c r="J76" s="142"/>
      <c r="K76" s="142"/>
      <c r="L76" s="142"/>
      <c r="M76" s="142"/>
      <c r="N76" s="142"/>
      <c r="O76" s="142"/>
      <c r="P76" s="142"/>
      <c r="Q76" s="142"/>
    </row>
    <row r="77" spans="1:17">
      <c r="A77" s="1" t="s">
        <v>63</v>
      </c>
      <c r="B77" s="15"/>
      <c r="C77" s="37"/>
      <c r="D77" s="47"/>
      <c r="E77" s="52"/>
    </row>
    <row r="78" spans="1:17">
      <c r="B78" s="102" t="s">
        <v>64</v>
      </c>
      <c r="C78" s="103" t="s">
        <v>65</v>
      </c>
      <c r="D78" s="76" t="s">
        <v>66</v>
      </c>
      <c r="E78" s="52"/>
    </row>
    <row r="79" spans="1:17">
      <c r="A79" s="129" t="s">
        <v>654</v>
      </c>
      <c r="B79" s="218">
        <v>0</v>
      </c>
      <c r="C79" s="217">
        <v>1</v>
      </c>
      <c r="D79" s="219">
        <v>0</v>
      </c>
      <c r="E79" s="130">
        <f>B79</f>
        <v>0</v>
      </c>
      <c r="F79" s="130">
        <v>0</v>
      </c>
      <c r="G79" s="130">
        <v>0</v>
      </c>
      <c r="H79" s="130">
        <v>0</v>
      </c>
      <c r="I79" s="130">
        <v>0</v>
      </c>
      <c r="J79" s="130">
        <v>0</v>
      </c>
      <c r="K79" s="130">
        <v>0</v>
      </c>
      <c r="L79" s="130">
        <v>0</v>
      </c>
      <c r="M79" s="130">
        <v>0</v>
      </c>
      <c r="N79" s="130">
        <v>0</v>
      </c>
      <c r="O79" s="130">
        <v>0</v>
      </c>
      <c r="P79" s="130">
        <v>0</v>
      </c>
      <c r="Q79" s="130">
        <v>0</v>
      </c>
    </row>
    <row r="80" spans="1:17">
      <c r="A80" s="129" t="s">
        <v>75</v>
      </c>
      <c r="B80" s="220">
        <v>0</v>
      </c>
      <c r="C80" s="217">
        <v>0</v>
      </c>
      <c r="D80" s="219">
        <v>20</v>
      </c>
      <c r="E80" s="82">
        <f>B80</f>
        <v>0</v>
      </c>
      <c r="F80" s="82">
        <v>0</v>
      </c>
      <c r="G80" s="82">
        <v>0</v>
      </c>
      <c r="H80" s="82">
        <v>0</v>
      </c>
      <c r="I80" s="82">
        <v>0</v>
      </c>
      <c r="J80" s="82">
        <v>0</v>
      </c>
      <c r="K80" s="82">
        <v>0</v>
      </c>
      <c r="L80" s="82">
        <v>0</v>
      </c>
      <c r="M80" s="82">
        <v>0</v>
      </c>
      <c r="N80" s="82">
        <v>0</v>
      </c>
      <c r="O80" s="82">
        <v>0</v>
      </c>
      <c r="P80" s="82">
        <v>0</v>
      </c>
      <c r="Q80" s="82">
        <v>0</v>
      </c>
    </row>
    <row r="81" spans="1:17">
      <c r="A81" s="129" t="s">
        <v>685</v>
      </c>
      <c r="B81" s="220">
        <v>0</v>
      </c>
      <c r="C81" s="217">
        <v>0</v>
      </c>
      <c r="D81" s="219">
        <v>20</v>
      </c>
      <c r="E81" s="130">
        <f>B81</f>
        <v>0</v>
      </c>
      <c r="F81" s="130">
        <v>0</v>
      </c>
      <c r="G81" s="130">
        <v>0</v>
      </c>
      <c r="H81" s="130">
        <v>0</v>
      </c>
      <c r="I81" s="130">
        <v>0</v>
      </c>
      <c r="J81" s="130">
        <v>0</v>
      </c>
      <c r="K81" s="130">
        <v>0</v>
      </c>
      <c r="L81" s="130">
        <v>0</v>
      </c>
      <c r="M81" s="130">
        <v>0</v>
      </c>
      <c r="N81" s="130">
        <v>0</v>
      </c>
      <c r="O81" s="130">
        <v>0</v>
      </c>
      <c r="P81" s="130">
        <v>0</v>
      </c>
      <c r="Q81" s="130">
        <v>0</v>
      </c>
    </row>
    <row r="82" spans="1:17">
      <c r="A82" s="129" t="s">
        <v>72</v>
      </c>
      <c r="B82" s="221">
        <v>0</v>
      </c>
      <c r="C82" s="217">
        <v>0.05</v>
      </c>
      <c r="D82" s="222">
        <v>10</v>
      </c>
      <c r="E82" s="82">
        <f>B82</f>
        <v>0</v>
      </c>
      <c r="F82" s="82">
        <v>0</v>
      </c>
      <c r="G82" s="82">
        <v>0</v>
      </c>
      <c r="H82" s="82">
        <v>0</v>
      </c>
      <c r="I82" s="82">
        <v>0</v>
      </c>
      <c r="J82" s="82">
        <v>0</v>
      </c>
      <c r="K82" s="82">
        <v>0</v>
      </c>
      <c r="L82" s="82">
        <v>0</v>
      </c>
      <c r="M82" s="82">
        <v>0</v>
      </c>
      <c r="N82" s="82">
        <v>0</v>
      </c>
      <c r="O82" s="82">
        <v>0</v>
      </c>
      <c r="P82" s="82">
        <v>0</v>
      </c>
      <c r="Q82" s="82">
        <v>0</v>
      </c>
    </row>
    <row r="83" spans="1:17">
      <c r="A83" s="129" t="s">
        <v>73</v>
      </c>
      <c r="B83" s="221">
        <v>0</v>
      </c>
      <c r="C83" s="217">
        <v>0.05</v>
      </c>
      <c r="D83" s="222">
        <v>10</v>
      </c>
      <c r="E83" s="130">
        <f>B83</f>
        <v>0</v>
      </c>
      <c r="F83" s="130">
        <v>0</v>
      </c>
      <c r="G83" s="130">
        <v>0</v>
      </c>
      <c r="H83" s="130">
        <v>0</v>
      </c>
      <c r="I83" s="130">
        <v>0</v>
      </c>
      <c r="J83" s="130">
        <v>0</v>
      </c>
      <c r="K83" s="130">
        <v>0</v>
      </c>
      <c r="L83" s="130">
        <v>0</v>
      </c>
      <c r="M83" s="130">
        <v>0</v>
      </c>
      <c r="N83" s="130">
        <v>0</v>
      </c>
      <c r="O83" s="130">
        <v>0</v>
      </c>
      <c r="P83" s="130">
        <v>0</v>
      </c>
      <c r="Q83" s="130">
        <v>0</v>
      </c>
    </row>
    <row r="84" spans="1:17">
      <c r="A84" s="129" t="s">
        <v>680</v>
      </c>
      <c r="B84" s="221">
        <v>0</v>
      </c>
      <c r="C84" s="217">
        <v>1</v>
      </c>
      <c r="D84" s="222">
        <v>0</v>
      </c>
      <c r="E84" s="82">
        <v>800</v>
      </c>
      <c r="F84" s="82">
        <v>1200</v>
      </c>
      <c r="G84" s="82">
        <v>2000</v>
      </c>
      <c r="H84" s="82">
        <v>0</v>
      </c>
      <c r="I84" s="82">
        <v>0</v>
      </c>
      <c r="J84" s="82">
        <v>0</v>
      </c>
      <c r="K84" s="82">
        <v>0</v>
      </c>
      <c r="L84" s="82">
        <v>0</v>
      </c>
      <c r="M84" s="82">
        <v>0</v>
      </c>
      <c r="N84" s="82">
        <v>0</v>
      </c>
      <c r="O84" s="82">
        <v>0</v>
      </c>
      <c r="P84" s="82">
        <v>0</v>
      </c>
      <c r="Q84" s="82">
        <v>0</v>
      </c>
    </row>
    <row r="85" spans="1:17">
      <c r="A85" s="129" t="s">
        <v>681</v>
      </c>
      <c r="B85" s="221">
        <v>0</v>
      </c>
      <c r="C85" s="217">
        <v>0.05</v>
      </c>
      <c r="D85" s="222">
        <v>20</v>
      </c>
      <c r="E85" s="130">
        <v>800</v>
      </c>
      <c r="F85" s="130">
        <v>1200</v>
      </c>
      <c r="G85" s="130">
        <v>2000</v>
      </c>
      <c r="H85" s="130">
        <v>0</v>
      </c>
      <c r="I85" s="130">
        <v>0</v>
      </c>
      <c r="J85" s="130">
        <v>0</v>
      </c>
      <c r="K85" s="130">
        <v>0</v>
      </c>
      <c r="L85" s="130">
        <v>0</v>
      </c>
      <c r="M85" s="130">
        <v>0</v>
      </c>
      <c r="N85" s="130">
        <v>0</v>
      </c>
      <c r="O85" s="130">
        <v>0</v>
      </c>
      <c r="P85" s="130">
        <v>0</v>
      </c>
      <c r="Q85" s="130">
        <v>0</v>
      </c>
    </row>
    <row r="86" spans="1:17">
      <c r="A86" s="129" t="s">
        <v>682</v>
      </c>
      <c r="B86" s="221">
        <v>0</v>
      </c>
      <c r="C86" s="217">
        <v>0</v>
      </c>
      <c r="D86" s="222">
        <v>10</v>
      </c>
      <c r="E86" s="82">
        <f>B86</f>
        <v>0</v>
      </c>
      <c r="F86" s="82">
        <v>0</v>
      </c>
      <c r="G86" s="82">
        <v>0</v>
      </c>
      <c r="H86" s="82">
        <v>0</v>
      </c>
      <c r="I86" s="82">
        <v>0</v>
      </c>
      <c r="J86" s="82">
        <v>0</v>
      </c>
      <c r="K86" s="82">
        <v>0</v>
      </c>
      <c r="L86" s="82">
        <v>0</v>
      </c>
      <c r="M86" s="82">
        <v>0</v>
      </c>
      <c r="N86" s="82">
        <v>0</v>
      </c>
      <c r="O86" s="82">
        <v>0</v>
      </c>
      <c r="P86" s="82">
        <v>0</v>
      </c>
      <c r="Q86" s="82">
        <v>0</v>
      </c>
    </row>
    <row r="87" spans="1:17">
      <c r="A87" s="129" t="s">
        <v>683</v>
      </c>
      <c r="B87" s="221">
        <v>0</v>
      </c>
      <c r="C87" s="217">
        <v>0</v>
      </c>
      <c r="D87" s="222">
        <v>20</v>
      </c>
      <c r="E87" s="130">
        <v>2400</v>
      </c>
      <c r="F87" s="130">
        <v>400</v>
      </c>
      <c r="G87" s="130">
        <v>400</v>
      </c>
      <c r="H87" s="130">
        <v>0</v>
      </c>
      <c r="I87" s="130">
        <v>0</v>
      </c>
      <c r="J87" s="130">
        <v>0</v>
      </c>
      <c r="K87" s="130">
        <v>0</v>
      </c>
      <c r="L87" s="130">
        <v>0</v>
      </c>
      <c r="M87" s="130">
        <v>0</v>
      </c>
      <c r="N87" s="130">
        <v>0</v>
      </c>
      <c r="O87" s="130">
        <v>0</v>
      </c>
      <c r="P87" s="130">
        <v>0</v>
      </c>
      <c r="Q87" s="130">
        <v>0</v>
      </c>
    </row>
    <row r="88" spans="1:17">
      <c r="A88" s="129" t="s">
        <v>684</v>
      </c>
      <c r="B88" s="221">
        <v>0</v>
      </c>
      <c r="C88" s="217">
        <v>0</v>
      </c>
      <c r="D88" s="222">
        <v>20</v>
      </c>
      <c r="E88" s="82">
        <v>3000</v>
      </c>
      <c r="F88" s="82">
        <v>1000</v>
      </c>
      <c r="G88" s="82">
        <v>1000</v>
      </c>
      <c r="H88" s="82">
        <v>0</v>
      </c>
      <c r="I88" s="82">
        <v>0</v>
      </c>
      <c r="J88" s="82">
        <v>0</v>
      </c>
      <c r="K88" s="82">
        <v>0</v>
      </c>
      <c r="L88" s="82">
        <v>0</v>
      </c>
      <c r="M88" s="82">
        <v>0</v>
      </c>
      <c r="N88" s="82">
        <v>0</v>
      </c>
      <c r="O88" s="82">
        <v>0</v>
      </c>
      <c r="P88" s="82">
        <v>0</v>
      </c>
      <c r="Q88" s="82">
        <v>0</v>
      </c>
    </row>
    <row r="89" spans="1:17">
      <c r="A89" s="129" t="s">
        <v>76</v>
      </c>
      <c r="B89" s="221">
        <v>0</v>
      </c>
      <c r="C89" s="217">
        <v>0</v>
      </c>
      <c r="D89" s="222">
        <v>0</v>
      </c>
      <c r="E89" s="130">
        <f t="shared" si="10"/>
        <v>0</v>
      </c>
      <c r="F89" s="130">
        <v>0</v>
      </c>
      <c r="G89" s="130">
        <v>0</v>
      </c>
      <c r="H89" s="130">
        <v>0</v>
      </c>
      <c r="I89" s="130">
        <v>0</v>
      </c>
      <c r="J89" s="130">
        <v>0</v>
      </c>
      <c r="K89" s="130">
        <v>0</v>
      </c>
      <c r="L89" s="130">
        <v>0</v>
      </c>
      <c r="M89" s="130">
        <v>0</v>
      </c>
      <c r="N89" s="130">
        <v>0</v>
      </c>
      <c r="O89" s="130">
        <v>0</v>
      </c>
      <c r="P89" s="130">
        <v>0</v>
      </c>
      <c r="Q89" s="130">
        <v>0</v>
      </c>
    </row>
    <row r="90" spans="1:17">
      <c r="A90" s="129" t="s">
        <v>76</v>
      </c>
      <c r="B90" s="221">
        <v>0</v>
      </c>
      <c r="C90" s="217">
        <v>0</v>
      </c>
      <c r="D90" s="222">
        <v>0</v>
      </c>
      <c r="E90" s="82">
        <f t="shared" si="10"/>
        <v>0</v>
      </c>
      <c r="F90" s="82">
        <v>0</v>
      </c>
      <c r="G90" s="82">
        <v>0</v>
      </c>
      <c r="H90" s="82">
        <v>0</v>
      </c>
      <c r="I90" s="82">
        <v>0</v>
      </c>
      <c r="J90" s="82">
        <v>0</v>
      </c>
      <c r="K90" s="82">
        <v>0</v>
      </c>
      <c r="L90" s="82">
        <v>0</v>
      </c>
      <c r="M90" s="82">
        <v>0</v>
      </c>
      <c r="N90" s="82">
        <v>0</v>
      </c>
      <c r="O90" s="82">
        <v>0</v>
      </c>
      <c r="P90" s="82">
        <v>0</v>
      </c>
      <c r="Q90" s="82">
        <v>0</v>
      </c>
    </row>
    <row r="91" spans="1:17">
      <c r="A91" s="37"/>
      <c r="B91" s="48"/>
      <c r="C91" s="85"/>
      <c r="D91" s="86"/>
      <c r="E91" s="52"/>
      <c r="F91" s="52"/>
      <c r="G91" s="52"/>
      <c r="H91" s="52"/>
      <c r="I91" s="52"/>
      <c r="J91" s="52"/>
      <c r="K91" s="52"/>
      <c r="L91" s="52"/>
      <c r="M91" s="52"/>
      <c r="N91" s="52"/>
      <c r="O91" s="52"/>
      <c r="P91" s="52"/>
      <c r="Q91" s="52"/>
    </row>
    <row r="92" spans="1:17">
      <c r="A92" s="36" t="s">
        <v>59</v>
      </c>
      <c r="B92" s="34" t="s">
        <v>60</v>
      </c>
      <c r="C92" s="34" t="s">
        <v>613</v>
      </c>
    </row>
    <row r="93" spans="1:17">
      <c r="A93" s="127" t="s">
        <v>61</v>
      </c>
      <c r="B93" s="216">
        <v>0.04</v>
      </c>
      <c r="C93" s="217">
        <v>0.8</v>
      </c>
    </row>
    <row r="94" spans="1:17">
      <c r="A94" s="127" t="s">
        <v>62</v>
      </c>
      <c r="B94" s="216">
        <v>0.02</v>
      </c>
      <c r="C94" s="217">
        <v>0.1</v>
      </c>
      <c r="E94" s="47"/>
    </row>
    <row r="95" spans="1:17">
      <c r="A95" s="127" t="s">
        <v>612</v>
      </c>
      <c r="B95" s="216">
        <v>0.02</v>
      </c>
      <c r="C95" s="217">
        <v>0.1</v>
      </c>
    </row>
    <row r="102" ht="13.5" customHeight="1"/>
    <row r="103" ht="13.5" customHeight="1"/>
  </sheetData>
  <sheetProtection algorithmName="SHA-512" hashValue="uCTG6AFGPeY5ZDhxr3VjEDz5Fu8pPqP69jqxZ/8N4i2ziBF5hYtogHUc6YxP5rcrU4AnQnIV5rFNCZspPuA0UQ==" saltValue="eVZyqRWAbx5nM4NJGbPuIw==" spinCount="100000" sheet="1" objects="1" scenarios="1"/>
  <mergeCells count="8">
    <mergeCell ref="E55:Q55"/>
    <mergeCell ref="E58:Q58"/>
    <mergeCell ref="E37:Q37"/>
    <mergeCell ref="E40:Q40"/>
    <mergeCell ref="E43:Q43"/>
    <mergeCell ref="E46:Q46"/>
    <mergeCell ref="E49:Q49"/>
    <mergeCell ref="E52:Q52"/>
  </mergeCells>
  <pageMargins left="0.7" right="0.7" top="0.75" bottom="0.75" header="0.3" footer="0.3"/>
  <pageSetup paperSize="9" orientation="portrait" r:id="rId1"/>
  <ignoredErrors>
    <ignoredError sqref="E7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AC975-B2C6-40BE-A66F-6D2449413D2C}">
  <dimension ref="A1"/>
  <sheetViews>
    <sheetView workbookViewId="0">
      <selection activeCell="S29" sqref="S29"/>
    </sheetView>
  </sheetViews>
  <sheetFormatPr defaultRowHeight="14.5"/>
  <sheetData/>
  <sheetProtection algorithmName="SHA-512" hashValue="kFpxhibvMf4Ugi4we6w+U/BIt9tvkrfRT1lLtuyTd4+1AhngSbxmla5p2B1UWTQ2Ku5y4Lbdz/OyV8GinlWKeg==" saltValue="6wJO9f56+Th2MgmQGD8Oig==" spinCount="100000"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F4A0C-65C7-4B68-AEA6-392B57FEFC65}">
  <sheetPr codeName="Sheet15"/>
  <dimension ref="B2:W21"/>
  <sheetViews>
    <sheetView workbookViewId="0">
      <pane xSplit="2" ySplit="2" topLeftCell="M3" activePane="bottomRight" state="frozen"/>
      <selection pane="topRight" activeCell="C1" sqref="C1"/>
      <selection pane="bottomLeft" activeCell="A3" sqref="A3"/>
      <selection pane="bottomRight" activeCell="O21" sqref="O21"/>
    </sheetView>
  </sheetViews>
  <sheetFormatPr defaultColWidth="8.90625" defaultRowHeight="14.5"/>
  <cols>
    <col min="2" max="2" width="34.81640625" bestFit="1" customWidth="1"/>
    <col min="3" max="3" width="11" customWidth="1"/>
    <col min="4" max="4" width="12" bestFit="1" customWidth="1"/>
    <col min="5" max="23" width="13.08984375" bestFit="1" customWidth="1"/>
    <col min="24" max="24" width="11.36328125" bestFit="1" customWidth="1"/>
  </cols>
  <sheetData>
    <row r="2" spans="2:23" s="1" customFormat="1">
      <c r="C2" s="1" t="s">
        <v>77</v>
      </c>
      <c r="D2" s="1">
        <v>1</v>
      </c>
      <c r="E2" s="1">
        <v>2</v>
      </c>
      <c r="F2" s="1">
        <v>3</v>
      </c>
      <c r="G2" s="1">
        <v>4</v>
      </c>
      <c r="H2" s="1">
        <v>5</v>
      </c>
      <c r="I2" s="1">
        <v>6</v>
      </c>
      <c r="J2" s="1">
        <v>7</v>
      </c>
      <c r="K2" s="1">
        <v>8</v>
      </c>
      <c r="L2" s="1">
        <v>9</v>
      </c>
      <c r="M2" s="1">
        <v>10</v>
      </c>
      <c r="N2" s="1">
        <v>11</v>
      </c>
      <c r="O2" s="1">
        <v>12</v>
      </c>
      <c r="P2" s="1">
        <v>13</v>
      </c>
      <c r="Q2" s="1">
        <v>14</v>
      </c>
      <c r="R2" s="1">
        <v>15</v>
      </c>
      <c r="S2" s="1">
        <v>16</v>
      </c>
      <c r="T2" s="1">
        <v>17</v>
      </c>
      <c r="U2" s="1">
        <v>18</v>
      </c>
      <c r="V2" s="1">
        <v>19</v>
      </c>
      <c r="W2" s="1">
        <v>20</v>
      </c>
    </row>
    <row r="4" spans="2:23">
      <c r="B4" s="186" t="s">
        <v>350</v>
      </c>
      <c r="D4" s="135">
        <f>Saldo!D29</f>
        <v>11100</v>
      </c>
      <c r="E4" s="135">
        <f>Saldo!E29</f>
        <v>1909.6469711925001</v>
      </c>
      <c r="F4" s="135">
        <f>Saldo!F29</f>
        <v>8945.5047792100631</v>
      </c>
      <c r="G4" s="135">
        <f>Saldo!G29</f>
        <v>14136.359664133051</v>
      </c>
      <c r="H4" s="135">
        <f>Saldo!H29</f>
        <v>34975.940725901441</v>
      </c>
      <c r="I4" s="135">
        <f>Saldo!I29</f>
        <v>50189.580997492521</v>
      </c>
      <c r="J4" s="135">
        <f>Saldo!J29</f>
        <v>55039.556867205181</v>
      </c>
      <c r="K4" s="135">
        <f>Saldo!K29</f>
        <v>58845.840151726246</v>
      </c>
      <c r="L4" s="135">
        <f>Saldo!L29</f>
        <v>62162.81849525241</v>
      </c>
      <c r="M4" s="135">
        <f>Saldo!M29</f>
        <v>64462.080938179344</v>
      </c>
      <c r="N4" s="135">
        <f>Saldo!N29</f>
        <v>66977.712603216118</v>
      </c>
      <c r="O4" s="135">
        <f>Saldo!O29</f>
        <v>66977.712603216118</v>
      </c>
      <c r="P4" s="135">
        <f>Saldo!P29</f>
        <v>66977.712603216118</v>
      </c>
      <c r="Q4" s="135">
        <f>Saldo!Q29</f>
        <v>66977.712603216118</v>
      </c>
      <c r="R4" s="135">
        <f>Saldo!R29</f>
        <v>66977.712603216118</v>
      </c>
      <c r="S4" s="135">
        <f>Saldo!S29</f>
        <v>70826.744594124757</v>
      </c>
      <c r="T4" s="135">
        <f>Saldo!T29</f>
        <v>70826.744594124757</v>
      </c>
      <c r="U4" s="135">
        <f>Saldo!U29</f>
        <v>70826.744594124757</v>
      </c>
      <c r="V4" s="135">
        <f>Saldo!V29</f>
        <v>70826.744594124757</v>
      </c>
      <c r="W4" s="135">
        <f>Saldo!W29</f>
        <v>70826.744594124757</v>
      </c>
    </row>
    <row r="5" spans="2:23">
      <c r="B5" s="10"/>
      <c r="D5" s="197"/>
      <c r="E5" s="197"/>
      <c r="F5" s="197"/>
      <c r="G5" s="197"/>
      <c r="H5" s="197"/>
      <c r="I5" s="197"/>
      <c r="J5" s="197"/>
      <c r="K5" s="197"/>
      <c r="L5" s="197"/>
      <c r="M5" s="197"/>
      <c r="N5" s="197"/>
      <c r="O5" s="197"/>
      <c r="P5" s="197"/>
      <c r="Q5" s="197"/>
      <c r="R5" s="197"/>
      <c r="S5" s="197"/>
      <c r="T5" s="197"/>
      <c r="U5" s="197"/>
      <c r="V5" s="197"/>
      <c r="W5" s="197"/>
    </row>
    <row r="6" spans="2:23">
      <c r="B6" s="10" t="s">
        <v>78</v>
      </c>
      <c r="D6" s="196">
        <f>Saldo!D31</f>
        <v>9472</v>
      </c>
      <c r="E6" s="196">
        <f>Saldo!E31</f>
        <v>11019.210500000001</v>
      </c>
      <c r="F6" s="196">
        <f>Saldo!F31</f>
        <v>14199.799987804878</v>
      </c>
      <c r="G6" s="196">
        <f>Saldo!G31</f>
        <v>7023.1794535637146</v>
      </c>
      <c r="H6" s="196">
        <f>Saldo!H31</f>
        <v>7542.4121867138847</v>
      </c>
      <c r="I6" s="196">
        <f>Saldo!I31</f>
        <v>24505.005885237937</v>
      </c>
      <c r="J6" s="196">
        <f>Saldo!J31</f>
        <v>29468.815441796385</v>
      </c>
      <c r="K6" s="196">
        <f>Saldo!K31</f>
        <v>34336.429528955559</v>
      </c>
      <c r="L6" s="196">
        <f>Saldo!L31</f>
        <v>39200.602856032499</v>
      </c>
      <c r="M6" s="196">
        <f>Saldo!M31</f>
        <v>48754.417059168845</v>
      </c>
      <c r="N6" s="196">
        <f>Saldo!N31</f>
        <v>58358.490481727684</v>
      </c>
      <c r="O6" s="196">
        <f>Saldo!O31</f>
        <v>58358.490481727684</v>
      </c>
      <c r="P6" s="196">
        <f>Saldo!P31</f>
        <v>58358.490481727684</v>
      </c>
      <c r="Q6" s="196">
        <f>Saldo!Q31</f>
        <v>58358.490481727684</v>
      </c>
      <c r="R6" s="196">
        <f>Saldo!R31</f>
        <v>58358.490481727684</v>
      </c>
      <c r="S6" s="196">
        <f>Saldo!S31</f>
        <v>63268.815999998616</v>
      </c>
      <c r="T6" s="196">
        <f>Saldo!T31</f>
        <v>63268.815999998616</v>
      </c>
      <c r="U6" s="196">
        <f>Saldo!U31</f>
        <v>63268.815999998616</v>
      </c>
      <c r="V6" s="196">
        <f>Saldo!V31</f>
        <v>63268.815999998616</v>
      </c>
      <c r="W6" s="196">
        <f>Saldo!W31</f>
        <v>63268.815999998616</v>
      </c>
    </row>
    <row r="7" spans="2:23">
      <c r="B7" s="10"/>
      <c r="D7" s="197"/>
      <c r="E7" s="197"/>
      <c r="F7" s="197"/>
      <c r="G7" s="197"/>
      <c r="H7" s="197"/>
      <c r="I7" s="197"/>
      <c r="J7" s="197"/>
      <c r="K7" s="197"/>
      <c r="L7" s="197"/>
      <c r="M7" s="197"/>
      <c r="N7" s="197"/>
      <c r="O7" s="197"/>
      <c r="P7" s="197"/>
      <c r="Q7" s="197"/>
      <c r="R7" s="197"/>
      <c r="S7" s="197"/>
      <c r="T7" s="197"/>
      <c r="U7" s="197"/>
      <c r="V7" s="197"/>
      <c r="W7" s="197"/>
    </row>
    <row r="8" spans="2:23">
      <c r="B8" s="194" t="s">
        <v>541</v>
      </c>
      <c r="D8" s="199">
        <f>D4-D6</f>
        <v>1628</v>
      </c>
      <c r="E8" s="199">
        <f t="shared" ref="E8:W8" si="0">E4-E6</f>
        <v>-9109.5635288075009</v>
      </c>
      <c r="F8" s="199">
        <f t="shared" si="0"/>
        <v>-5254.2952085948145</v>
      </c>
      <c r="G8" s="199">
        <f t="shared" si="0"/>
        <v>7113.1802105693369</v>
      </c>
      <c r="H8" s="199">
        <f t="shared" si="0"/>
        <v>27433.528539187555</v>
      </c>
      <c r="I8" s="199">
        <f t="shared" si="0"/>
        <v>25684.575112254584</v>
      </c>
      <c r="J8" s="199">
        <f t="shared" si="0"/>
        <v>25570.741425408796</v>
      </c>
      <c r="K8" s="199">
        <f t="shared" si="0"/>
        <v>24509.410622770687</v>
      </c>
      <c r="L8" s="199">
        <f t="shared" si="0"/>
        <v>22962.21563921991</v>
      </c>
      <c r="M8" s="199">
        <f t="shared" si="0"/>
        <v>15707.663879010499</v>
      </c>
      <c r="N8" s="199">
        <f t="shared" si="0"/>
        <v>8619.2221214884339</v>
      </c>
      <c r="O8" s="199">
        <f t="shared" si="0"/>
        <v>8619.2221214884339</v>
      </c>
      <c r="P8" s="199">
        <f t="shared" si="0"/>
        <v>8619.2221214884339</v>
      </c>
      <c r="Q8" s="199">
        <f t="shared" si="0"/>
        <v>8619.2221214884339</v>
      </c>
      <c r="R8" s="199">
        <f t="shared" si="0"/>
        <v>8619.2221214884339</v>
      </c>
      <c r="S8" s="199">
        <f t="shared" si="0"/>
        <v>7557.9285941261405</v>
      </c>
      <c r="T8" s="199">
        <f t="shared" si="0"/>
        <v>7557.9285941261405</v>
      </c>
      <c r="U8" s="199">
        <f t="shared" si="0"/>
        <v>7557.9285941261405</v>
      </c>
      <c r="V8" s="199">
        <f t="shared" si="0"/>
        <v>7557.9285941261405</v>
      </c>
      <c r="W8" s="199">
        <f t="shared" si="0"/>
        <v>7557.9285941261405</v>
      </c>
    </row>
    <row r="9" spans="2:23">
      <c r="B9" s="194"/>
      <c r="D9" s="198"/>
      <c r="E9" s="198"/>
      <c r="F9" s="198"/>
      <c r="G9" s="198"/>
      <c r="H9" s="198"/>
      <c r="I9" s="198"/>
      <c r="J9" s="198"/>
      <c r="K9" s="198"/>
      <c r="L9" s="198"/>
      <c r="M9" s="198"/>
      <c r="N9" s="198"/>
      <c r="O9" s="198"/>
      <c r="P9" s="198"/>
      <c r="Q9" s="198"/>
      <c r="R9" s="198"/>
      <c r="S9" s="198"/>
      <c r="T9" s="198"/>
      <c r="U9" s="198"/>
      <c r="V9" s="198"/>
      <c r="W9" s="198"/>
    </row>
    <row r="10" spans="2:23">
      <c r="B10" s="195" t="s">
        <v>542</v>
      </c>
      <c r="D10" s="199">
        <f>D4-(D6-Saldo!D27)</f>
        <v>8140</v>
      </c>
      <c r="E10" s="199">
        <f>E4-(E6-Saldo!E27)</f>
        <v>-2597.5635288075009</v>
      </c>
      <c r="F10" s="199">
        <f>F4-(F6-Saldo!F27)</f>
        <v>1257.7047914051855</v>
      </c>
      <c r="G10" s="199">
        <f>G4-(G6-Saldo!G27)</f>
        <v>13625.180210569337</v>
      </c>
      <c r="H10" s="199">
        <f>H4-(H6-Saldo!H27)</f>
        <v>33945.528539187559</v>
      </c>
      <c r="I10" s="199">
        <f>I4-(I6-Saldo!I27)</f>
        <v>48772.575112254584</v>
      </c>
      <c r="J10" s="199">
        <f>J4-(J6-Saldo!J27)</f>
        <v>53394.741425408793</v>
      </c>
      <c r="K10" s="199">
        <f>K4-(K6-Saldo!K27)</f>
        <v>57069.410622770687</v>
      </c>
      <c r="L10" s="199">
        <f>L4-(L6-Saldo!L27)</f>
        <v>60258.21563921991</v>
      </c>
      <c r="M10" s="199">
        <f>M4-(M6-Saldo!M27)</f>
        <v>62475.663879010499</v>
      </c>
      <c r="N10" s="199">
        <f>N4-(N6-Saldo!N27)</f>
        <v>64859.222121488434</v>
      </c>
      <c r="O10" s="199">
        <f>O4-(O6-Saldo!O27)</f>
        <v>64859.222121488434</v>
      </c>
      <c r="P10" s="199">
        <f>P4-(P6-Saldo!P27)</f>
        <v>64859.222121488434</v>
      </c>
      <c r="Q10" s="199">
        <f>Q4-(Q6-Saldo!Q27)</f>
        <v>64859.222121488434</v>
      </c>
      <c r="R10" s="199">
        <f>R4-(R6-Saldo!R27)</f>
        <v>64859.222121488434</v>
      </c>
      <c r="S10" s="199">
        <f>S4-(S6-Saldo!S27)</f>
        <v>68533.928594126133</v>
      </c>
      <c r="T10" s="199">
        <f>T4-(T6-Saldo!T27)</f>
        <v>68533.928594126133</v>
      </c>
      <c r="U10" s="199">
        <f>U4-(U6-Saldo!U27)</f>
        <v>68533.928594126133</v>
      </c>
      <c r="V10" s="199">
        <f>V4-(V6-Saldo!V27)</f>
        <v>68533.928594126133</v>
      </c>
      <c r="W10" s="199">
        <f>W4-(W6-Saldo!W27)</f>
        <v>68533.928594126133</v>
      </c>
    </row>
    <row r="11" spans="2:23">
      <c r="D11" s="34"/>
      <c r="E11" s="34"/>
      <c r="F11" s="34"/>
      <c r="G11" s="34"/>
      <c r="H11" s="34"/>
      <c r="I11" s="34"/>
      <c r="J11" s="34"/>
      <c r="K11" s="34"/>
      <c r="L11" s="34"/>
      <c r="M11" s="34"/>
      <c r="N11" s="34"/>
      <c r="O11" s="34"/>
      <c r="P11" s="34"/>
      <c r="Q11" s="34"/>
      <c r="R11" s="34"/>
      <c r="S11" s="34"/>
      <c r="T11" s="34"/>
      <c r="U11" s="34"/>
      <c r="V11" s="34"/>
      <c r="W11" s="34"/>
    </row>
    <row r="12" spans="2:23">
      <c r="B12" s="186" t="s">
        <v>570</v>
      </c>
      <c r="D12" s="126">
        <f>'Indirecte posten '!C14</f>
        <v>93</v>
      </c>
      <c r="E12" s="126">
        <f>'Indirecte posten '!D14</f>
        <v>93</v>
      </c>
      <c r="F12" s="126">
        <f>'Indirecte posten '!E14</f>
        <v>93</v>
      </c>
      <c r="G12" s="126">
        <f>'Indirecte posten '!F14</f>
        <v>93</v>
      </c>
      <c r="H12" s="126">
        <f>'Indirecte posten '!G14</f>
        <v>2868</v>
      </c>
      <c r="I12" s="126">
        <f>'Indirecte posten '!H14</f>
        <v>2868</v>
      </c>
      <c r="J12" s="126">
        <f>'Indirecte posten '!I14</f>
        <v>2868</v>
      </c>
      <c r="K12" s="126">
        <f>'Indirecte posten '!J14</f>
        <v>2868</v>
      </c>
      <c r="L12" s="126">
        <f>'Indirecte posten '!K14</f>
        <v>2868</v>
      </c>
      <c r="M12" s="126">
        <f>'Indirecte posten '!L14</f>
        <v>2868</v>
      </c>
      <c r="N12" s="126">
        <f>'Indirecte posten '!M14</f>
        <v>2868</v>
      </c>
      <c r="O12" s="126">
        <f>'Indirecte posten '!N14</f>
        <v>2868</v>
      </c>
      <c r="P12" s="126">
        <f>'Indirecte posten '!O14</f>
        <v>2868</v>
      </c>
      <c r="Q12" s="126">
        <f>'Indirecte posten '!P14</f>
        <v>2868</v>
      </c>
      <c r="R12" s="126">
        <f>'Indirecte posten '!Q14</f>
        <v>2868</v>
      </c>
      <c r="S12" s="126">
        <f>'Indirecte posten '!R14</f>
        <v>2868</v>
      </c>
      <c r="T12" s="126">
        <f>'Indirecte posten '!S14</f>
        <v>2868</v>
      </c>
      <c r="U12" s="126">
        <f>'Indirecte posten '!T14</f>
        <v>2868</v>
      </c>
      <c r="V12" s="126">
        <f>'Indirecte posten '!U14</f>
        <v>2868</v>
      </c>
      <c r="W12" s="126">
        <f>'Indirecte posten '!V14</f>
        <v>2868</v>
      </c>
    </row>
    <row r="13" spans="2:23">
      <c r="B13" s="10"/>
      <c r="D13" s="197"/>
      <c r="E13" s="197"/>
      <c r="F13" s="197"/>
      <c r="G13" s="197"/>
      <c r="H13" s="197"/>
      <c r="I13" s="197"/>
      <c r="J13" s="197"/>
      <c r="K13" s="197"/>
      <c r="L13" s="197"/>
      <c r="M13" s="197"/>
      <c r="N13" s="197"/>
      <c r="O13" s="197"/>
      <c r="P13" s="197"/>
      <c r="Q13" s="197"/>
      <c r="R13" s="197"/>
      <c r="S13" s="197"/>
      <c r="T13" s="197"/>
      <c r="U13" s="197"/>
      <c r="V13" s="197"/>
      <c r="W13" s="197"/>
    </row>
    <row r="14" spans="2:23">
      <c r="B14" s="10" t="s">
        <v>79</v>
      </c>
      <c r="D14" s="196">
        <f>'Indirecte posten '!C33</f>
        <v>8302.6331124999997</v>
      </c>
      <c r="E14" s="196">
        <f>'Indirecte posten '!D33</f>
        <v>8418.0596584155865</v>
      </c>
      <c r="F14" s="196">
        <f>'Indirecte posten '!E33</f>
        <v>9760.2056991370409</v>
      </c>
      <c r="G14" s="196">
        <f>'Indirecte posten '!F33</f>
        <v>9238.6634643836896</v>
      </c>
      <c r="H14" s="196">
        <f>'Indirecte posten '!G33</f>
        <v>10500.011496095967</v>
      </c>
      <c r="I14" s="196">
        <f>'Indirecte posten '!H33</f>
        <v>11286.043880885883</v>
      </c>
      <c r="J14" s="196">
        <f>'Indirecte posten '!I33</f>
        <v>11486.196309375922</v>
      </c>
      <c r="K14" s="196">
        <f>'Indirecte posten '!J33</f>
        <v>11619.326098740501</v>
      </c>
      <c r="L14" s="196">
        <f>'Indirecte posten '!K33</f>
        <v>11725.200040342133</v>
      </c>
      <c r="M14" s="196">
        <f>'Indirecte posten '!L33</f>
        <v>11770.46369501675</v>
      </c>
      <c r="N14" s="196">
        <f>'Indirecte posten '!M33</f>
        <v>11661.716466349653</v>
      </c>
      <c r="O14" s="196">
        <f>'Indirecte posten '!N33</f>
        <v>11582.270066349654</v>
      </c>
      <c r="P14" s="196">
        <f>'Indirecte posten '!O33</f>
        <v>11502.823666349655</v>
      </c>
      <c r="Q14" s="196">
        <f>'Indirecte posten '!P33</f>
        <v>11423.377266349655</v>
      </c>
      <c r="R14" s="196">
        <f>'Indirecte posten '!Q33</f>
        <v>11343.930866349656</v>
      </c>
      <c r="S14" s="196">
        <f>'Indirecte posten '!R33</f>
        <v>11237.206665176724</v>
      </c>
      <c r="T14" s="196">
        <f>'Indirecte posten '!S33</f>
        <v>11157.760265176723</v>
      </c>
      <c r="U14" s="196">
        <f>'Indirecte posten '!T33</f>
        <v>11078.313865176722</v>
      </c>
      <c r="V14" s="196">
        <f>'Indirecte posten '!U33</f>
        <v>10998.867465176721</v>
      </c>
      <c r="W14" s="196">
        <f>'Indirecte posten '!V33</f>
        <v>10919.421065176723</v>
      </c>
    </row>
    <row r="15" spans="2:23">
      <c r="B15" s="10"/>
      <c r="D15" s="197"/>
      <c r="E15" s="197"/>
      <c r="F15" s="197"/>
      <c r="G15" s="197"/>
      <c r="H15" s="197"/>
      <c r="I15" s="197"/>
      <c r="J15" s="197"/>
      <c r="K15" s="197"/>
      <c r="L15" s="197"/>
      <c r="M15" s="197"/>
      <c r="N15" s="197"/>
      <c r="O15" s="197"/>
      <c r="P15" s="197"/>
      <c r="Q15" s="197"/>
      <c r="R15" s="197"/>
      <c r="S15" s="197"/>
      <c r="T15" s="197"/>
      <c r="U15" s="197"/>
      <c r="V15" s="197"/>
      <c r="W15" s="197"/>
    </row>
    <row r="16" spans="2:23">
      <c r="B16" s="194" t="s">
        <v>655</v>
      </c>
      <c r="D16" s="199">
        <f t="shared" ref="D16:W16" si="1">D8+D12-D14</f>
        <v>-6581.6331124999997</v>
      </c>
      <c r="E16" s="199">
        <f t="shared" si="1"/>
        <v>-17434.623187223086</v>
      </c>
      <c r="F16" s="199">
        <f t="shared" si="1"/>
        <v>-14921.500907731855</v>
      </c>
      <c r="G16" s="199">
        <f t="shared" si="1"/>
        <v>-2032.4832538143528</v>
      </c>
      <c r="H16" s="199">
        <f t="shared" si="1"/>
        <v>19801.51704309159</v>
      </c>
      <c r="I16" s="199">
        <f t="shared" si="1"/>
        <v>17266.531231368703</v>
      </c>
      <c r="J16" s="199">
        <f t="shared" si="1"/>
        <v>16952.545116032874</v>
      </c>
      <c r="K16" s="199">
        <f t="shared" si="1"/>
        <v>15758.084524030186</v>
      </c>
      <c r="L16" s="199">
        <f t="shared" si="1"/>
        <v>14105.015598877777</v>
      </c>
      <c r="M16" s="199">
        <f t="shared" si="1"/>
        <v>6805.2001839937493</v>
      </c>
      <c r="N16" s="199">
        <f t="shared" si="1"/>
        <v>-174.49434486121936</v>
      </c>
      <c r="O16" s="199">
        <f t="shared" si="1"/>
        <v>-95.047944861220458</v>
      </c>
      <c r="P16" s="199">
        <f t="shared" si="1"/>
        <v>-15.601544861221555</v>
      </c>
      <c r="Q16" s="199">
        <f t="shared" si="1"/>
        <v>63.844855138779167</v>
      </c>
      <c r="R16" s="199">
        <f t="shared" si="1"/>
        <v>143.29125513877807</v>
      </c>
      <c r="S16" s="199">
        <f t="shared" si="1"/>
        <v>-811.27807105058309</v>
      </c>
      <c r="T16" s="199">
        <f t="shared" si="1"/>
        <v>-731.83167105058237</v>
      </c>
      <c r="U16" s="199">
        <f t="shared" si="1"/>
        <v>-652.38527105058165</v>
      </c>
      <c r="V16" s="199">
        <f t="shared" si="1"/>
        <v>-572.93887105058093</v>
      </c>
      <c r="W16" s="199">
        <f t="shared" si="1"/>
        <v>-493.49247105058203</v>
      </c>
    </row>
    <row r="17" spans="2:23">
      <c r="B17" s="10"/>
      <c r="D17" s="197"/>
      <c r="E17" s="197"/>
      <c r="F17" s="197"/>
      <c r="G17" s="197"/>
      <c r="H17" s="197"/>
      <c r="I17" s="197"/>
      <c r="J17" s="197"/>
      <c r="K17" s="197"/>
      <c r="L17" s="197"/>
      <c r="M17" s="197"/>
      <c r="N17" s="197"/>
      <c r="O17" s="197"/>
      <c r="P17" s="197"/>
      <c r="Q17" s="197"/>
      <c r="R17" s="197"/>
      <c r="S17" s="197"/>
      <c r="T17" s="197"/>
      <c r="U17" s="197"/>
      <c r="V17" s="197"/>
      <c r="W17" s="197"/>
    </row>
    <row r="18" spans="2:23">
      <c r="B18" s="10"/>
      <c r="D18" s="197"/>
      <c r="E18" s="197"/>
      <c r="F18" s="197"/>
      <c r="G18" s="197"/>
      <c r="H18" s="197"/>
      <c r="I18" s="197"/>
      <c r="J18" s="197"/>
      <c r="K18" s="197"/>
      <c r="L18" s="197"/>
      <c r="M18" s="197"/>
      <c r="N18" s="197"/>
      <c r="O18" s="197"/>
      <c r="P18" s="197"/>
      <c r="Q18" s="197"/>
      <c r="R18" s="197"/>
      <c r="S18" s="197"/>
      <c r="T18" s="197"/>
      <c r="U18" s="197"/>
      <c r="V18" s="197"/>
      <c r="W18" s="197"/>
    </row>
    <row r="19" spans="2:23">
      <c r="B19" s="195" t="s">
        <v>676</v>
      </c>
      <c r="D19" s="200">
        <f>'Liquiditeitsbegroting '!D51</f>
        <v>-7691.6356124999984</v>
      </c>
      <c r="E19" s="200">
        <f>'Liquiditeitsbegroting '!E51</f>
        <v>-26347.263799723092</v>
      </c>
      <c r="F19" s="200">
        <f>'Liquiditeitsbegroting '!F51</f>
        <v>-42156.772207454953</v>
      </c>
      <c r="G19" s="200">
        <f>'Liquiditeitsbegroting '!G51</f>
        <v>-45669.262961269313</v>
      </c>
      <c r="H19" s="200">
        <f>'Liquiditeitsbegroting '!H51</f>
        <v>-25867.753418177726</v>
      </c>
      <c r="I19" s="200">
        <f>'Liquiditeitsbegroting '!I51</f>
        <v>-8601.2296868090234</v>
      </c>
      <c r="J19" s="200">
        <f>'Liquiditeitsbegroting '!J51</f>
        <v>8351.3079292238399</v>
      </c>
      <c r="K19" s="200">
        <f>'Liquiditeitsbegroting '!K51</f>
        <v>24109.384953254012</v>
      </c>
      <c r="L19" s="200">
        <f>'Liquiditeitsbegroting '!L51</f>
        <v>38214.393052131789</v>
      </c>
      <c r="M19" s="200">
        <f>'Liquiditeitsbegroting '!M51</f>
        <v>45019.585736125526</v>
      </c>
      <c r="N19" s="200">
        <f>'Liquiditeitsbegroting '!N51</f>
        <v>45148.48639126429</v>
      </c>
      <c r="O19" s="200">
        <f>'Liquiditeitsbegroting '!O51</f>
        <v>45356.833446403049</v>
      </c>
      <c r="P19" s="200">
        <f>'Liquiditeitsbegroting '!P51</f>
        <v>45644.626901541822</v>
      </c>
      <c r="Q19" s="200">
        <f>'Liquiditeitsbegroting '!Q51</f>
        <v>46011.866756680596</v>
      </c>
      <c r="R19" s="200">
        <f>'Liquiditeitsbegroting '!R51</f>
        <v>46458.553011819371</v>
      </c>
      <c r="S19" s="200">
        <f>'Liquiditeitsbegroting '!S51</f>
        <v>45728.672440768787</v>
      </c>
      <c r="T19" s="200">
        <f>'Liquiditeitsbegroting '!T51</f>
        <v>45078.238269718218</v>
      </c>
      <c r="U19" s="200">
        <f>'Liquiditeitsbegroting '!U51</f>
        <v>44507.250498667636</v>
      </c>
      <c r="V19" s="200">
        <f>'Liquiditeitsbegroting '!V51</f>
        <v>44015.709127617054</v>
      </c>
      <c r="W19" s="200">
        <f>'Liquiditeitsbegroting '!W51</f>
        <v>43603.614156566473</v>
      </c>
    </row>
    <row r="21" spans="2:23">
      <c r="D21" s="96"/>
    </row>
  </sheetData>
  <sheetProtection algorithmName="SHA-512" hashValue="L9JSRw/TULOZKvYcsm8gJBuX7TEnRf3PbKCPrNVC3QHF9edpta9e2pOS45Qb/HOtgBnENdk02whEk0SFEM3iog==" saltValue="pY1IR/WMVzQX39Ews6PBdA=="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41B8A-C207-4462-B14D-1038E7737FA6}">
  <dimension ref="B2:W33"/>
  <sheetViews>
    <sheetView workbookViewId="0">
      <pane xSplit="2" ySplit="2" topLeftCell="C3" activePane="bottomRight" state="frozen"/>
      <selection pane="topRight" activeCell="C1" sqref="C1"/>
      <selection pane="bottomLeft" activeCell="A3" sqref="A3"/>
      <selection pane="bottomRight" activeCell="G6" sqref="G6"/>
    </sheetView>
  </sheetViews>
  <sheetFormatPr defaultRowHeight="14.5"/>
  <cols>
    <col min="1" max="1" width="8.54296875" customWidth="1"/>
    <col min="2" max="2" width="27.08984375" bestFit="1" customWidth="1"/>
    <col min="3" max="3" width="13.453125" customWidth="1"/>
    <col min="4" max="4" width="12.36328125" bestFit="1" customWidth="1"/>
    <col min="5" max="23" width="12.6328125" customWidth="1"/>
  </cols>
  <sheetData>
    <row r="2" spans="2:23">
      <c r="C2" s="1"/>
      <c r="D2" s="26" t="s">
        <v>319</v>
      </c>
      <c r="E2" s="26" t="s">
        <v>320</v>
      </c>
      <c r="F2" s="26" t="s">
        <v>321</v>
      </c>
      <c r="G2" s="26" t="s">
        <v>322</v>
      </c>
      <c r="H2" s="26" t="s">
        <v>323</v>
      </c>
      <c r="I2" s="26" t="s">
        <v>324</v>
      </c>
      <c r="J2" s="26" t="s">
        <v>325</v>
      </c>
      <c r="K2" s="26" t="s">
        <v>326</v>
      </c>
      <c r="L2" s="26" t="s">
        <v>327</v>
      </c>
      <c r="M2" s="26" t="s">
        <v>328</v>
      </c>
      <c r="N2" s="26" t="s">
        <v>329</v>
      </c>
      <c r="O2" s="26" t="s">
        <v>330</v>
      </c>
      <c r="P2" s="26" t="s">
        <v>331</v>
      </c>
      <c r="Q2" s="26" t="s">
        <v>332</v>
      </c>
      <c r="R2" s="26" t="s">
        <v>333</v>
      </c>
      <c r="S2" s="26" t="s">
        <v>334</v>
      </c>
      <c r="T2" s="26" t="s">
        <v>335</v>
      </c>
      <c r="U2" s="26" t="s">
        <v>336</v>
      </c>
      <c r="V2" s="26" t="s">
        <v>337</v>
      </c>
      <c r="W2" s="27" t="s">
        <v>338</v>
      </c>
    </row>
    <row r="3" spans="2:23">
      <c r="B3" s="1" t="s">
        <v>4</v>
      </c>
    </row>
    <row r="4" spans="2:23">
      <c r="B4" t="s">
        <v>339</v>
      </c>
      <c r="D4" s="23">
        <f>Plantlijst!BW208*Invoer!$B$2</f>
        <v>0</v>
      </c>
      <c r="E4" s="23">
        <f>Plantlijst!BX208*Invoer!$B$2</f>
        <v>1909.6469711925001</v>
      </c>
      <c r="F4" s="23">
        <f>Plantlijst!BY208*Invoer!$B$2</f>
        <v>8945.5047792100631</v>
      </c>
      <c r="G4" s="23">
        <f>Plantlijst!BZ208*Invoer!$B$2</f>
        <v>14136.359664133051</v>
      </c>
      <c r="H4" s="23">
        <f>Plantlijst!CA208*Invoer!$B$2</f>
        <v>34975.940725901441</v>
      </c>
      <c r="I4" s="23">
        <f>Plantlijst!CB208*Invoer!$B$2</f>
        <v>50189.580997492521</v>
      </c>
      <c r="J4" s="23">
        <f>Plantlijst!CC208*Invoer!$B$2</f>
        <v>55039.556867205181</v>
      </c>
      <c r="K4" s="23">
        <f>Plantlijst!CD208*Invoer!$B$2</f>
        <v>58845.840151726246</v>
      </c>
      <c r="L4" s="23">
        <f>Plantlijst!CE208*Invoer!$B$2</f>
        <v>62162.81849525241</v>
      </c>
      <c r="M4" s="23">
        <f>Plantlijst!CF208*Invoer!$B$2</f>
        <v>64462.080938179344</v>
      </c>
      <c r="N4" s="23">
        <f>Plantlijst!$CG208*Invoer!$B2</f>
        <v>66977.712603216118</v>
      </c>
      <c r="O4" s="23">
        <f>Plantlijst!$CG208*Invoer!$B2</f>
        <v>66977.712603216118</v>
      </c>
      <c r="P4" s="23">
        <f>Plantlijst!$CG208*Invoer!$B2</f>
        <v>66977.712603216118</v>
      </c>
      <c r="Q4" s="23">
        <f>Plantlijst!$CG208*Invoer!$B2</f>
        <v>66977.712603216118</v>
      </c>
      <c r="R4" s="23">
        <f>Plantlijst!$CG208*Invoer!$B2</f>
        <v>66977.712603216118</v>
      </c>
      <c r="S4" s="23">
        <f>Plantlijst!$CH208*Invoer!$B2</f>
        <v>70826.744594124757</v>
      </c>
      <c r="T4" s="23">
        <f>Plantlijst!$CH208*Invoer!$B2</f>
        <v>70826.744594124757</v>
      </c>
      <c r="U4" s="23">
        <f>Plantlijst!$CH208*Invoer!$B2</f>
        <v>70826.744594124757</v>
      </c>
      <c r="V4" s="23">
        <f>Plantlijst!$CH208*Invoer!$B2</f>
        <v>70826.744594124757</v>
      </c>
      <c r="W4" s="23">
        <f>Plantlijst!$CH208*Invoer!$B2</f>
        <v>70826.744594124757</v>
      </c>
    </row>
    <row r="5" spans="2:23">
      <c r="B5" t="s">
        <v>636</v>
      </c>
      <c r="D5" s="43">
        <f>Invoer!E9*Invoer!$B2</f>
        <v>11100</v>
      </c>
      <c r="E5" s="43">
        <f>Invoer!F9*Invoer!$B2</f>
        <v>0</v>
      </c>
      <c r="F5" s="43">
        <f>Invoer!G9*Invoer!$B2</f>
        <v>0</v>
      </c>
      <c r="G5" s="43">
        <f>Invoer!H9*Invoer!$B2</f>
        <v>0</v>
      </c>
      <c r="H5" s="43">
        <f>Invoer!I9*Invoer!$B2</f>
        <v>0</v>
      </c>
      <c r="I5" s="43">
        <f>Invoer!J9*Invoer!$B2</f>
        <v>0</v>
      </c>
      <c r="J5" s="43">
        <f>Invoer!K9*Invoer!$B2</f>
        <v>0</v>
      </c>
      <c r="K5" s="43">
        <f>Invoer!L9*Invoer!$B2</f>
        <v>0</v>
      </c>
      <c r="L5" s="43">
        <f>Invoer!M9*Invoer!$B2</f>
        <v>0</v>
      </c>
      <c r="M5" s="43">
        <f>Invoer!N9*Invoer!$B2</f>
        <v>0</v>
      </c>
      <c r="N5" s="43">
        <f>Invoer!$O9*Invoer!$B2</f>
        <v>0</v>
      </c>
      <c r="O5" s="43">
        <f>Invoer!$O9*Invoer!$B2</f>
        <v>0</v>
      </c>
      <c r="P5" s="43">
        <f>Invoer!$O9*Invoer!$B2</f>
        <v>0</v>
      </c>
      <c r="Q5" s="43">
        <f>Invoer!$O9*Invoer!$B2</f>
        <v>0</v>
      </c>
      <c r="R5" s="43">
        <f>Invoer!$O9*Invoer!$B2</f>
        <v>0</v>
      </c>
      <c r="S5" s="43">
        <f>Invoer!$P9*Invoer!$B2</f>
        <v>0</v>
      </c>
      <c r="T5" s="43">
        <f>Invoer!$P9*Invoer!$B2</f>
        <v>0</v>
      </c>
      <c r="U5" s="43">
        <f>Invoer!$P9*Invoer!$B2</f>
        <v>0</v>
      </c>
      <c r="V5" s="43">
        <f>Invoer!$P9*Invoer!$B2</f>
        <v>0</v>
      </c>
      <c r="W5" s="43">
        <f>Invoer!$P9*Invoer!$B2</f>
        <v>0</v>
      </c>
    </row>
    <row r="7" spans="2:23">
      <c r="B7" s="25" t="s">
        <v>27</v>
      </c>
      <c r="C7" s="80"/>
      <c r="D7" s="26" t="s">
        <v>319</v>
      </c>
      <c r="E7" s="26" t="s">
        <v>320</v>
      </c>
      <c r="F7" s="26" t="s">
        <v>321</v>
      </c>
      <c r="G7" s="26" t="s">
        <v>322</v>
      </c>
      <c r="H7" s="26" t="s">
        <v>323</v>
      </c>
      <c r="I7" s="26" t="s">
        <v>324</v>
      </c>
      <c r="J7" s="26" t="s">
        <v>325</v>
      </c>
      <c r="K7" s="26" t="s">
        <v>326</v>
      </c>
      <c r="L7" s="26" t="s">
        <v>327</v>
      </c>
      <c r="M7" s="26" t="s">
        <v>328</v>
      </c>
      <c r="N7" s="26" t="s">
        <v>329</v>
      </c>
      <c r="O7" s="26" t="s">
        <v>330</v>
      </c>
      <c r="P7" s="26" t="s">
        <v>331</v>
      </c>
      <c r="Q7" s="26" t="s">
        <v>332</v>
      </c>
      <c r="R7" s="26" t="s">
        <v>333</v>
      </c>
      <c r="S7" s="26" t="s">
        <v>334</v>
      </c>
      <c r="T7" s="26" t="s">
        <v>335</v>
      </c>
      <c r="U7" s="26" t="s">
        <v>336</v>
      </c>
      <c r="V7" s="26" t="s">
        <v>337</v>
      </c>
      <c r="W7" s="27" t="s">
        <v>338</v>
      </c>
    </row>
    <row r="8" spans="2:23">
      <c r="B8" s="99" t="s">
        <v>68</v>
      </c>
      <c r="C8" s="99"/>
      <c r="D8" s="151">
        <f>Invoer!E84*Invoer!$B2</f>
        <v>2960</v>
      </c>
      <c r="E8" s="188">
        <f>Invoer!F84*Invoer!$B2</f>
        <v>4440</v>
      </c>
      <c r="F8" s="151">
        <f>Invoer!G84*Invoer!$B2</f>
        <v>7400</v>
      </c>
      <c r="G8" s="151">
        <f>Invoer!H84*Invoer!$B2</f>
        <v>0</v>
      </c>
      <c r="H8" s="151">
        <f>Invoer!I84*Invoer!$B2</f>
        <v>0</v>
      </c>
      <c r="I8" s="151">
        <f>Invoer!J84*Invoer!$B2</f>
        <v>0</v>
      </c>
      <c r="J8" s="151">
        <f>Invoer!K84*Invoer!$B2</f>
        <v>0</v>
      </c>
      <c r="K8" s="151">
        <f>Invoer!L84*Invoer!$B2</f>
        <v>0</v>
      </c>
      <c r="L8" s="151">
        <f>Invoer!M84*Invoer!$B2</f>
        <v>0</v>
      </c>
      <c r="M8" s="151">
        <f>Invoer!N84*Invoer!$B2</f>
        <v>0</v>
      </c>
      <c r="N8" s="151">
        <f>Invoer!O84*Invoer!$B2</f>
        <v>0</v>
      </c>
      <c r="O8" s="151">
        <f>Invoer!P84*Invoer!$B2</f>
        <v>0</v>
      </c>
      <c r="P8" s="151">
        <f>Invoer!Q84*Invoer!$B2</f>
        <v>0</v>
      </c>
      <c r="Q8" s="151">
        <f>Invoer!R84*Invoer!$B2</f>
        <v>0</v>
      </c>
      <c r="R8" s="151">
        <f>Invoer!S84*Invoer!$B2</f>
        <v>0</v>
      </c>
      <c r="S8" s="151">
        <f>Invoer!T84*Invoer!$B2</f>
        <v>0</v>
      </c>
      <c r="T8" s="151">
        <f>Invoer!U84*Invoer!$B2</f>
        <v>0</v>
      </c>
      <c r="U8" s="151">
        <f>Invoer!V84*Invoer!$B2</f>
        <v>0</v>
      </c>
      <c r="V8" s="151">
        <f>Invoer!W84*Invoer!$B2</f>
        <v>0</v>
      </c>
      <c r="W8" s="151">
        <f>Invoer!X84*Invoer!$B2</f>
        <v>0</v>
      </c>
    </row>
    <row r="9" spans="2:23">
      <c r="B9" s="34" t="s">
        <v>28</v>
      </c>
      <c r="C9" s="34"/>
      <c r="D9" s="151">
        <f>(Invoer!E31*Plantlijst!BJ208)*Invoer!$B2</f>
        <v>0</v>
      </c>
      <c r="E9" s="188">
        <f>(Invoer!F31*Plantlijst!BK208)*Invoer!$B2</f>
        <v>0</v>
      </c>
      <c r="F9" s="151">
        <f>(Invoer!G31*Plantlijst!BL208)*Invoer!$B2</f>
        <v>0</v>
      </c>
      <c r="G9" s="151">
        <f>(Invoer!H31*Plantlijst!BM208)*Invoer!$B2</f>
        <v>0</v>
      </c>
      <c r="H9" s="151">
        <f>(Invoer!I31*Plantlijst!BN208)*Invoer!$B2</f>
        <v>0</v>
      </c>
      <c r="I9" s="151">
        <f>(Invoer!J31*Plantlijst!BO208)*Invoer!$B2</f>
        <v>0</v>
      </c>
      <c r="J9" s="151">
        <f>(Invoer!K31*Plantlijst!BP208)*Invoer!$B2</f>
        <v>0</v>
      </c>
      <c r="K9" s="151">
        <f>(Invoer!L31*Plantlijst!BQ208)*Invoer!$B2</f>
        <v>0</v>
      </c>
      <c r="L9" s="151">
        <f>(Invoer!M31*Plantlijst!BR208)*Invoer!$B2</f>
        <v>0</v>
      </c>
      <c r="M9" s="151">
        <f>(Invoer!N31*Plantlijst!BS208)*Invoer!$B2</f>
        <v>0</v>
      </c>
      <c r="N9" s="151">
        <f>Invoer!$O31*Plantlijst!$BT208*Invoer!$B2</f>
        <v>0</v>
      </c>
      <c r="O9" s="151">
        <f>Invoer!$O31*Plantlijst!$BT208*Invoer!$B2</f>
        <v>0</v>
      </c>
      <c r="P9" s="151">
        <f>Invoer!$O31*Plantlijst!$BT208*Invoer!$B2</f>
        <v>0</v>
      </c>
      <c r="Q9" s="151">
        <f>Invoer!$O31*Plantlijst!$BT208*Invoer!$B2</f>
        <v>0</v>
      </c>
      <c r="R9" s="151">
        <f>Invoer!$O31*Plantlijst!$BT208*Invoer!$B2</f>
        <v>0</v>
      </c>
      <c r="S9" s="151">
        <f>Invoer!$P31*Plantlijst!$BU208*Invoer!$B2</f>
        <v>0</v>
      </c>
      <c r="T9" s="151">
        <f>Invoer!$P31*Plantlijst!$BU208*Invoer!$B2</f>
        <v>0</v>
      </c>
      <c r="U9" s="151">
        <f>Invoer!$P31*Plantlijst!$BU208*Invoer!$B2</f>
        <v>0</v>
      </c>
      <c r="V9" s="151">
        <f>Invoer!$P31*Plantlijst!$BU208*Invoer!$B2</f>
        <v>0</v>
      </c>
      <c r="W9" s="151">
        <f>Invoer!$P31*Plantlijst!$BU208*Invoer!$B2</f>
        <v>0</v>
      </c>
    </row>
    <row r="10" spans="2:23">
      <c r="B10" s="41" t="s">
        <v>343</v>
      </c>
      <c r="C10" s="41"/>
      <c r="D10" s="151">
        <f>Invoer!E32*Plantlijst!BJ208*Invoer!$B2</f>
        <v>0</v>
      </c>
      <c r="E10" s="188">
        <f>Invoer!F32*Plantlijst!BK208*Invoer!$B2</f>
        <v>0</v>
      </c>
      <c r="F10" s="151">
        <f>Invoer!G32*Plantlijst!BL208*Invoer!$B2</f>
        <v>0</v>
      </c>
      <c r="G10" s="151">
        <f>Invoer!H32*Plantlijst!BM208*Invoer!$B2</f>
        <v>0</v>
      </c>
      <c r="H10" s="151">
        <f>Invoer!I32*Plantlijst!BN208*Invoer!$B2</f>
        <v>0</v>
      </c>
      <c r="I10" s="151">
        <f>Invoer!J32*Plantlijst!BO208*Invoer!$B2</f>
        <v>0</v>
      </c>
      <c r="J10" s="151">
        <f>Invoer!K32*Plantlijst!BP208*Invoer!$B2</f>
        <v>0</v>
      </c>
      <c r="K10" s="151">
        <f>Invoer!L32*Plantlijst!BQ208*Invoer!$B2</f>
        <v>0</v>
      </c>
      <c r="L10" s="151">
        <f>Invoer!M32*Plantlijst!BR208*Invoer!$B2</f>
        <v>0</v>
      </c>
      <c r="M10" s="151">
        <f>Invoer!N32*Plantlijst!BS208*Invoer!$B2</f>
        <v>0</v>
      </c>
      <c r="N10" s="151">
        <f>Invoer!$O32*Plantlijst!$BT208*Invoer!$B2</f>
        <v>0</v>
      </c>
      <c r="O10" s="151">
        <f>Invoer!$O32*Plantlijst!$BT208*Invoer!$B2</f>
        <v>0</v>
      </c>
      <c r="P10" s="151">
        <f>Invoer!$O32*Plantlijst!$BT208*Invoer!$B2</f>
        <v>0</v>
      </c>
      <c r="Q10" s="151">
        <f>Invoer!$O32*Plantlijst!$BT208*Invoer!$B2</f>
        <v>0</v>
      </c>
      <c r="R10" s="151">
        <f>Invoer!$O32*Plantlijst!$BT208*Invoer!$B2</f>
        <v>0</v>
      </c>
      <c r="S10" s="151">
        <f>Invoer!$P32*Plantlijst!$BU208*Invoer!$B2</f>
        <v>0</v>
      </c>
      <c r="T10" s="151">
        <f>Invoer!$P32*Plantlijst!$BU208*Invoer!$B2</f>
        <v>0</v>
      </c>
      <c r="U10" s="151">
        <f>Invoer!$P32*Plantlijst!$BU208*Invoer!$B2</f>
        <v>0</v>
      </c>
      <c r="V10" s="151">
        <f>Invoer!$P32*Plantlijst!$BU208*Invoer!$B2</f>
        <v>0</v>
      </c>
      <c r="W10" s="151">
        <f>Invoer!$P32*Plantlijst!$BU208*Invoer!$B2</f>
        <v>0</v>
      </c>
    </row>
    <row r="11" spans="2:23">
      <c r="B11" s="34" t="s">
        <v>344</v>
      </c>
      <c r="C11" s="34"/>
      <c r="D11" s="151">
        <f>Invoer!E33*Plantlijst!BJ208*Invoer!$B2</f>
        <v>0</v>
      </c>
      <c r="E11" s="188">
        <f>Invoer!F33*Plantlijst!BK208*Invoer!$B2</f>
        <v>67.21050000000001</v>
      </c>
      <c r="F11" s="151">
        <f>Invoer!G33*Plantlijst!BL208*Invoer!$B2</f>
        <v>287.79998780487813</v>
      </c>
      <c r="G11" s="151">
        <f>Invoer!H33*Plantlijst!BM208*Invoer!$B2</f>
        <v>511.1794535637149</v>
      </c>
      <c r="H11" s="151">
        <f>Invoer!I33*Plantlijst!BN208*Invoer!$B2</f>
        <v>1030.4121867138845</v>
      </c>
      <c r="I11" s="151">
        <f>Invoer!J33*Plantlijst!BO208*Invoer!$B2</f>
        <v>1417.0058852379382</v>
      </c>
      <c r="J11" s="151">
        <f>Invoer!K33*Plantlijst!BP208*Invoer!$B2</f>
        <v>1644.8154417963838</v>
      </c>
      <c r="K11" s="151">
        <f>Invoer!L33*Plantlijst!BQ208*Invoer!$B2</f>
        <v>1776.4295289555623</v>
      </c>
      <c r="L11" s="151">
        <f>Invoer!M33*Plantlijst!BR208*Invoer!$B2</f>
        <v>1904.6028560324962</v>
      </c>
      <c r="M11" s="151">
        <f>Invoer!N33*Plantlijst!BS208*Invoer!$B2</f>
        <v>1986.4170591688421</v>
      </c>
      <c r="N11" s="151">
        <f>Invoer!$O33*Plantlijst!$BT208*Invoer!$B2</f>
        <v>2118.4904817276806</v>
      </c>
      <c r="O11" s="151">
        <f>Invoer!$O33*Plantlijst!$BT208*Invoer!$B2</f>
        <v>2118.4904817276806</v>
      </c>
      <c r="P11" s="151">
        <f>Invoer!$O33*Plantlijst!$BT208*Invoer!$B2</f>
        <v>2118.4904817276806</v>
      </c>
      <c r="Q11" s="151">
        <f>Invoer!$O33*Plantlijst!$BT208*Invoer!$B2</f>
        <v>2118.4904817276806</v>
      </c>
      <c r="R11" s="151">
        <f>Invoer!$O33*Plantlijst!$BT208*Invoer!$B2</f>
        <v>2118.4904817276806</v>
      </c>
      <c r="S11" s="151">
        <f>Invoer!$P33*Plantlijst!$BU208*Invoer!$B2</f>
        <v>2292.8159999986133</v>
      </c>
      <c r="T11" s="151">
        <f>Invoer!$P33*Plantlijst!$BU208*Invoer!$B2</f>
        <v>2292.8159999986133</v>
      </c>
      <c r="U11" s="151">
        <f>Invoer!$P33*Plantlijst!$BU208*Invoer!$B2</f>
        <v>2292.8159999986133</v>
      </c>
      <c r="V11" s="151">
        <f>Invoer!$P33*Plantlijst!$BU208*Invoer!$B2</f>
        <v>2292.8159999986133</v>
      </c>
      <c r="W11" s="151">
        <f>Invoer!$P33*Plantlijst!$BU208*Invoer!$B2</f>
        <v>2292.8159999986133</v>
      </c>
    </row>
    <row r="12" spans="2:23">
      <c r="B12" s="12" t="s">
        <v>345</v>
      </c>
      <c r="C12" s="81"/>
      <c r="D12" s="65"/>
      <c r="E12" s="65">
        <f>(Invoer!E84+Invoer!E85)*Invoer!E34*Invoer!$B2</f>
        <v>592</v>
      </c>
      <c r="F12" s="151">
        <f>(Invoer!F84+Invoer!F85)*Invoer!F34*Invoer!$B2</f>
        <v>888</v>
      </c>
      <c r="G12" s="151">
        <f>(Invoer!G84+Invoer!G85)*Invoer!G34*Invoer!$B2</f>
        <v>1480</v>
      </c>
      <c r="H12" s="151">
        <f>(Invoer!H84+Invoer!H85)*Invoer!H34*Invoer!$B2</f>
        <v>0</v>
      </c>
      <c r="I12" s="151">
        <f>(Invoer!I84+Invoer!I85)*Invoer!I34*Invoer!$B2</f>
        <v>0</v>
      </c>
      <c r="J12" s="151">
        <f>(Invoer!J84+Invoer!J85)*Invoer!J34*Invoer!$B2</f>
        <v>0</v>
      </c>
      <c r="K12" s="151">
        <f>(Invoer!K84+Invoer!K85)*Invoer!K34*Invoer!$B2</f>
        <v>0</v>
      </c>
      <c r="L12" s="151">
        <f>(Invoer!L84+Invoer!L85)*Invoer!L34*Invoer!$B2</f>
        <v>0</v>
      </c>
      <c r="M12" s="151">
        <f>(Invoer!M84+Invoer!M85)*Invoer!M34*Invoer!$B2</f>
        <v>0</v>
      </c>
      <c r="N12" s="151">
        <f>(Invoer!N84+Invoer!N85)*Invoer!N34*Invoer!$B2</f>
        <v>0</v>
      </c>
      <c r="O12" s="151">
        <f>(Invoer!O84+Invoer!O85)*Invoer!O34*Invoer!$B2</f>
        <v>0</v>
      </c>
      <c r="P12" s="151">
        <f>(Invoer!P84+Invoer!P85)*Invoer!P34*Invoer!$B2</f>
        <v>0</v>
      </c>
      <c r="Q12" s="151">
        <f>(Invoer!Q84+Invoer!Q85)*Invoer!Q34*Invoer!$B2</f>
        <v>0</v>
      </c>
      <c r="R12" s="151">
        <f>(Invoer!R84+Invoer!R85)*Invoer!R34*Invoer!$B2</f>
        <v>0</v>
      </c>
      <c r="S12" s="151">
        <f>(Invoer!S84+Invoer!S85)*Invoer!S34*Invoer!$B2</f>
        <v>0</v>
      </c>
      <c r="T12" s="151">
        <f>(Invoer!T84+Invoer!T85)*Invoer!T34*Invoer!$B2</f>
        <v>0</v>
      </c>
      <c r="U12" s="151">
        <f>(Invoer!U84+Invoer!U85)*Invoer!U34*Invoer!$B2</f>
        <v>0</v>
      </c>
      <c r="V12" s="151">
        <f>(Invoer!V84+Invoer!V85)*Invoer!V34*Invoer!$B2</f>
        <v>0</v>
      </c>
      <c r="W12" s="151">
        <f>(Invoer!W84+Invoer!W85)*Invoer!W34*Invoer!$B2</f>
        <v>0</v>
      </c>
    </row>
    <row r="13" spans="2:23">
      <c r="B13" s="12"/>
      <c r="C13" s="81"/>
      <c r="D13" s="65"/>
      <c r="E13" s="65"/>
      <c r="F13" s="65"/>
      <c r="G13" s="65"/>
      <c r="H13" s="65"/>
      <c r="I13" s="65"/>
      <c r="J13" s="65"/>
      <c r="K13" s="65"/>
      <c r="L13" s="65"/>
      <c r="M13" s="65"/>
      <c r="N13" s="28"/>
      <c r="O13" s="28"/>
      <c r="P13" s="28"/>
      <c r="Q13" s="28"/>
      <c r="R13" s="28"/>
      <c r="S13" s="28"/>
      <c r="T13" s="28"/>
      <c r="U13" s="28"/>
      <c r="V13" s="28"/>
      <c r="W13" s="28"/>
    </row>
    <row r="14" spans="2:23">
      <c r="B14" s="84" t="s">
        <v>78</v>
      </c>
      <c r="C14" s="81"/>
      <c r="D14" s="65">
        <f>SUM(D8:D11)</f>
        <v>2960</v>
      </c>
      <c r="E14" s="65">
        <f t="shared" ref="E14:W14" si="0">SUM(E8:E11)</f>
        <v>4507.2105000000001</v>
      </c>
      <c r="F14" s="65">
        <f t="shared" si="0"/>
        <v>7687.7999878048777</v>
      </c>
      <c r="G14" s="65">
        <f t="shared" si="0"/>
        <v>511.1794535637149</v>
      </c>
      <c r="H14" s="65">
        <f t="shared" si="0"/>
        <v>1030.4121867138845</v>
      </c>
      <c r="I14" s="65">
        <f t="shared" si="0"/>
        <v>1417.0058852379382</v>
      </c>
      <c r="J14" s="65">
        <f t="shared" si="0"/>
        <v>1644.8154417963838</v>
      </c>
      <c r="K14" s="65">
        <f t="shared" si="0"/>
        <v>1776.4295289555623</v>
      </c>
      <c r="L14" s="65">
        <f t="shared" si="0"/>
        <v>1904.6028560324962</v>
      </c>
      <c r="M14" s="65">
        <f t="shared" si="0"/>
        <v>1986.4170591688421</v>
      </c>
      <c r="N14" s="65">
        <f t="shared" si="0"/>
        <v>2118.4904817276806</v>
      </c>
      <c r="O14" s="65">
        <f t="shared" si="0"/>
        <v>2118.4904817276806</v>
      </c>
      <c r="P14" s="65">
        <f t="shared" si="0"/>
        <v>2118.4904817276806</v>
      </c>
      <c r="Q14" s="65">
        <f t="shared" si="0"/>
        <v>2118.4904817276806</v>
      </c>
      <c r="R14" s="65">
        <f t="shared" si="0"/>
        <v>2118.4904817276806</v>
      </c>
      <c r="S14" s="65">
        <f t="shared" si="0"/>
        <v>2292.8159999986133</v>
      </c>
      <c r="T14" s="65">
        <f t="shared" si="0"/>
        <v>2292.8159999986133</v>
      </c>
      <c r="U14" s="65">
        <f t="shared" si="0"/>
        <v>2292.8159999986133</v>
      </c>
      <c r="V14" s="65">
        <f t="shared" si="0"/>
        <v>2292.8159999986133</v>
      </c>
      <c r="W14" s="65">
        <f t="shared" si="0"/>
        <v>2292.8159999986133</v>
      </c>
    </row>
    <row r="15" spans="2:23">
      <c r="B15" s="12"/>
      <c r="C15" s="81"/>
      <c r="D15" s="65"/>
      <c r="E15" s="65"/>
      <c r="F15" s="65"/>
      <c r="G15" s="65"/>
      <c r="H15" s="65"/>
      <c r="I15" s="65"/>
      <c r="J15" s="65"/>
      <c r="K15" s="65"/>
      <c r="L15" s="65"/>
      <c r="M15" s="65"/>
      <c r="N15" s="65"/>
      <c r="O15" s="65"/>
      <c r="P15" s="65"/>
      <c r="Q15" s="65"/>
      <c r="R15" s="65"/>
      <c r="S15" s="65"/>
      <c r="T15" s="65"/>
      <c r="U15" s="65"/>
      <c r="V15" s="28"/>
      <c r="W15" s="28"/>
    </row>
    <row r="16" spans="2:23">
      <c r="B16" s="25" t="s">
        <v>346</v>
      </c>
      <c r="C16" s="80"/>
      <c r="D16" s="29"/>
      <c r="E16" s="29"/>
      <c r="F16" s="29"/>
      <c r="G16" s="29"/>
      <c r="H16" s="29"/>
      <c r="I16" s="29"/>
      <c r="J16" s="29"/>
      <c r="K16" s="29"/>
      <c r="L16" s="29"/>
      <c r="M16" s="29"/>
      <c r="N16" s="29"/>
      <c r="O16" s="29"/>
      <c r="P16" s="29"/>
      <c r="Q16" s="29"/>
      <c r="R16" s="29"/>
      <c r="S16" s="29"/>
      <c r="T16" s="29"/>
      <c r="U16" s="29"/>
      <c r="V16" s="151"/>
      <c r="W16" s="151"/>
    </row>
    <row r="17" spans="2:23">
      <c r="B17" s="186" t="s">
        <v>347</v>
      </c>
      <c r="C17" s="186"/>
      <c r="D17" s="35">
        <f>Invoer!E38*Invoer!E39*Invoer!$B2</f>
        <v>0</v>
      </c>
      <c r="E17" s="35">
        <f>Invoer!F38*Invoer!F39*Invoer!$B2</f>
        <v>0</v>
      </c>
      <c r="F17" s="35">
        <f>Invoer!G38*Invoer!G39*Invoer!$B2</f>
        <v>0</v>
      </c>
      <c r="G17" s="35">
        <f>Invoer!H38*Invoer!H39*Invoer!$B2</f>
        <v>0</v>
      </c>
      <c r="H17" s="35">
        <f>Invoer!I38*Invoer!I39*Invoer!$B2</f>
        <v>0</v>
      </c>
      <c r="I17" s="35">
        <f>Invoer!J38*Invoer!J39*Invoer!$B2</f>
        <v>0</v>
      </c>
      <c r="J17" s="35">
        <f>Invoer!K38*Invoer!K39*Invoer!$B2</f>
        <v>0</v>
      </c>
      <c r="K17" s="35">
        <f>Invoer!L38*Invoer!L39*Invoer!$B2</f>
        <v>0</v>
      </c>
      <c r="L17" s="35">
        <f>Invoer!M38*Invoer!M39*Invoer!$B2</f>
        <v>0</v>
      </c>
      <c r="M17" s="35">
        <f>Invoer!N38*Invoer!N39*Invoer!$B2</f>
        <v>0</v>
      </c>
      <c r="N17" s="35">
        <f>Invoer!O38*Invoer!O39</f>
        <v>0</v>
      </c>
      <c r="O17" s="35"/>
      <c r="P17" s="35"/>
      <c r="Q17" s="35"/>
      <c r="R17" s="35"/>
      <c r="S17" s="35"/>
      <c r="T17" s="35"/>
      <c r="U17" s="35"/>
      <c r="V17" s="35"/>
      <c r="W17" s="35"/>
    </row>
    <row r="18" spans="2:23">
      <c r="B18" s="34" t="s">
        <v>348</v>
      </c>
      <c r="C18" s="34"/>
      <c r="D18" s="35">
        <f>Invoer!E41*Invoer!E42*Invoer!$B2</f>
        <v>1776</v>
      </c>
      <c r="E18" s="35">
        <f>Invoer!F41*Invoer!F42*Invoer!$B2</f>
        <v>1776</v>
      </c>
      <c r="F18" s="35">
        <f>Invoer!G41*Invoer!G42*Invoer!$B2</f>
        <v>1776</v>
      </c>
      <c r="G18" s="35">
        <f>Invoer!H41*Invoer!H42*Invoer!$B2</f>
        <v>1776</v>
      </c>
      <c r="H18" s="35">
        <f>Invoer!I41*Invoer!I42*Invoer!$B2</f>
        <v>1776</v>
      </c>
      <c r="I18" s="35">
        <f>Invoer!J41*Invoer!J42*Invoer!$B2</f>
        <v>1776</v>
      </c>
      <c r="J18" s="35">
        <f>Invoer!K41*Invoer!K42*Invoer!$B2</f>
        <v>1776</v>
      </c>
      <c r="K18" s="35">
        <f>Invoer!L41*Invoer!L42*Invoer!$B2</f>
        <v>1776</v>
      </c>
      <c r="L18" s="35">
        <f>Invoer!M41*Invoer!M42*Invoer!$B2</f>
        <v>1776</v>
      </c>
      <c r="M18" s="35">
        <f>Invoer!N41*Invoer!N42*Invoer!$B2</f>
        <v>1776</v>
      </c>
      <c r="N18" s="35">
        <f>Invoer!$O41*Invoer!$O42*Invoer!$B2</f>
        <v>1776</v>
      </c>
      <c r="O18" s="35">
        <f>Invoer!$O41*Invoer!$O42*Invoer!$B2</f>
        <v>1776</v>
      </c>
      <c r="P18" s="35">
        <f>Invoer!$O41*Invoer!$O42*Invoer!$B2</f>
        <v>1776</v>
      </c>
      <c r="Q18" s="35">
        <f>Invoer!$O41*Invoer!$O42*Invoer!$B2</f>
        <v>1776</v>
      </c>
      <c r="R18" s="35">
        <f>Invoer!$O41*Invoer!$O42*Invoer!$B2</f>
        <v>1776</v>
      </c>
      <c r="S18" s="35">
        <f>Invoer!$P41*Invoer!$P42*Invoer!$B2</f>
        <v>1776</v>
      </c>
      <c r="T18" s="35">
        <f>Invoer!$P41*Invoer!$P42*Invoer!$B2</f>
        <v>1776</v>
      </c>
      <c r="U18" s="35">
        <f>Invoer!$P41*Invoer!$P42*Invoer!$B2</f>
        <v>1776</v>
      </c>
      <c r="V18" s="35">
        <f>Invoer!$P41*Invoer!$P42*Invoer!$B2</f>
        <v>1776</v>
      </c>
      <c r="W18" s="35">
        <f>Invoer!$P41*Invoer!$P42*Invoer!$B2</f>
        <v>1776</v>
      </c>
    </row>
    <row r="19" spans="2:23">
      <c r="B19" s="187" t="s">
        <v>656</v>
      </c>
      <c r="C19" s="187"/>
      <c r="D19" s="147">
        <f>Plantlijst!CJ208*Invoer!E45</f>
        <v>0</v>
      </c>
      <c r="E19" s="147">
        <f>Plantlijst!CK208*Invoer!F45</f>
        <v>587.25</v>
      </c>
      <c r="F19" s="147">
        <f>Plantlijst!CL208*Invoer!G45</f>
        <v>2282.0945121951222</v>
      </c>
      <c r="G19" s="147">
        <f>Plantlijst!CM208*Invoer!H45</f>
        <v>3995.7902267818572</v>
      </c>
      <c r="H19" s="147">
        <f>Plantlijst!CN208*Invoer!I45</f>
        <v>7733.2445048235431</v>
      </c>
      <c r="I19" s="147">
        <f>Plantlijst!CO208*Invoer!J45</f>
        <v>10524.989089445527</v>
      </c>
      <c r="J19" s="147">
        <f>Plantlijst!CP208*Invoer!K45</f>
        <v>12268.617849975564</v>
      </c>
      <c r="K19" s="147">
        <f>Plantlijst!CQ208*Invoer!L45</f>
        <v>13219.777222672717</v>
      </c>
      <c r="L19" s="147">
        <f>Plantlijst!CR208*Invoer!M45</f>
        <v>14147.688216435785</v>
      </c>
      <c r="M19" s="147">
        <f>Plantlijst!CS208*Invoer!N45</f>
        <v>14762.361886275959</v>
      </c>
      <c r="N19" s="147">
        <f>Plantlijst!$CT208*Invoer!$O45</f>
        <v>15654.749876538381</v>
      </c>
      <c r="O19" s="147">
        <f>Plantlijst!$CT208*Invoer!$O45</f>
        <v>15654.749876538381</v>
      </c>
      <c r="P19" s="147">
        <f>Plantlijst!$CT208*Invoer!$O45</f>
        <v>15654.749876538381</v>
      </c>
      <c r="Q19" s="147">
        <f>Plantlijst!$CT208*Invoer!$O45</f>
        <v>15654.749876538381</v>
      </c>
      <c r="R19" s="147">
        <f>Plantlijst!$CT208*Invoer!$O45</f>
        <v>15654.749876538381</v>
      </c>
      <c r="S19" s="147">
        <f>Plantlijst!$CU208*Invoer!$P45</f>
        <v>16832.624999990625</v>
      </c>
      <c r="T19" s="147">
        <f>Plantlijst!$CU208*Invoer!$P45</f>
        <v>16832.624999990625</v>
      </c>
      <c r="U19" s="147">
        <f>Plantlijst!$CU208*Invoer!$P45</f>
        <v>16832.624999990625</v>
      </c>
      <c r="V19" s="147">
        <f>Plantlijst!$CU208*Invoer!$P45</f>
        <v>16832.624999990625</v>
      </c>
      <c r="W19" s="147">
        <f>Plantlijst!$CU208*Invoer!$P45</f>
        <v>16832.624999990625</v>
      </c>
    </row>
    <row r="20" spans="2:23">
      <c r="B20" s="34" t="s">
        <v>657</v>
      </c>
      <c r="C20" s="34"/>
      <c r="D20" s="35">
        <f>Invoer!E44*Invoer!E45*Invoer!$B2</f>
        <v>0</v>
      </c>
      <c r="E20" s="35">
        <f>Invoer!F44*Invoer!F45*Invoer!$B2</f>
        <v>0</v>
      </c>
      <c r="F20" s="35">
        <f>Invoer!G44*Invoer!G45*Invoer!$B2</f>
        <v>0</v>
      </c>
      <c r="G20" s="35">
        <f>Invoer!H44*Invoer!H45*Invoer!$B2</f>
        <v>0</v>
      </c>
      <c r="H20" s="35">
        <f>Invoer!I44*Invoer!I45*Invoer!$B2</f>
        <v>0</v>
      </c>
      <c r="I20" s="35">
        <f>Invoer!J44*Invoer!J45*Invoer!$B2</f>
        <v>14208</v>
      </c>
      <c r="J20" s="35">
        <f>Invoer!K44*Invoer!K45*Invoer!$B2</f>
        <v>18944</v>
      </c>
      <c r="K20" s="35">
        <f>Invoer!L44*Invoer!L45*Invoer!$B2</f>
        <v>23680</v>
      </c>
      <c r="L20" s="35">
        <f>Invoer!M44*Invoer!M45*Invoer!$B2</f>
        <v>28416</v>
      </c>
      <c r="M20" s="35">
        <f>Invoer!N44*Invoer!N45*Invoer!$B2</f>
        <v>33152</v>
      </c>
      <c r="N20" s="35">
        <f>Invoer!$O44*Invoer!$O45*Invoer!$B2</f>
        <v>42624</v>
      </c>
      <c r="O20" s="35">
        <f>Invoer!$O44*Invoer!$O45*Invoer!$B2</f>
        <v>42624</v>
      </c>
      <c r="P20" s="35">
        <f>Invoer!$O44*Invoer!$O45*Invoer!$B2</f>
        <v>42624</v>
      </c>
      <c r="Q20" s="35">
        <f>Invoer!$O44*Invoer!$O45*Invoer!$B2</f>
        <v>42624</v>
      </c>
      <c r="R20" s="35">
        <f>Invoer!$O44*Invoer!$O45*Invoer!$B2</f>
        <v>42624</v>
      </c>
      <c r="S20" s="35">
        <f>Invoer!$P44*Invoer!$P45*Invoer!$B2</f>
        <v>42624</v>
      </c>
      <c r="T20" s="35">
        <f>Invoer!$P44*Invoer!$P45*Invoer!$B2</f>
        <v>42624</v>
      </c>
      <c r="U20" s="35">
        <f>Invoer!$P44*Invoer!$P45*Invoer!$B2</f>
        <v>42624</v>
      </c>
      <c r="V20" s="35">
        <f>Invoer!$P44*Invoer!$P45*Invoer!$B2</f>
        <v>42624</v>
      </c>
      <c r="W20" s="35">
        <f>Invoer!$P44*Invoer!$P45*Invoer!$B2</f>
        <v>42624</v>
      </c>
    </row>
    <row r="21" spans="2:23">
      <c r="B21" s="34" t="s">
        <v>40</v>
      </c>
      <c r="C21" s="34"/>
      <c r="D21" s="35">
        <f>Invoer!E47*Invoer!E48*Invoer!$B2</f>
        <v>2368</v>
      </c>
      <c r="E21" s="35">
        <f>Invoer!F47*Invoer!F48*Invoer!$B2</f>
        <v>2368</v>
      </c>
      <c r="F21" s="35">
        <f>Invoer!G47*Invoer!G48*Invoer!$B2</f>
        <v>2368</v>
      </c>
      <c r="G21" s="35">
        <f>Invoer!H47*Invoer!H48*Invoer!$B2</f>
        <v>2368</v>
      </c>
      <c r="H21" s="35">
        <f>Invoer!I47*Invoer!I48*Invoer!$B2</f>
        <v>2368</v>
      </c>
      <c r="I21" s="35">
        <f>Invoer!J47*Invoer!J48*Invoer!$B2</f>
        <v>2368</v>
      </c>
      <c r="J21" s="35">
        <f>Invoer!K47*Invoer!K48*Invoer!$B2</f>
        <v>2368</v>
      </c>
      <c r="K21" s="35">
        <f>Invoer!L47*Invoer!L48*Invoer!$B2</f>
        <v>2368</v>
      </c>
      <c r="L21" s="35">
        <f>Invoer!M47*Invoer!M48*Invoer!$B2</f>
        <v>2368</v>
      </c>
      <c r="M21" s="35">
        <f>Invoer!N47*Invoer!N48*Invoer!$B2</f>
        <v>2368</v>
      </c>
      <c r="N21" s="35">
        <f>Invoer!$O47*Invoer!$O48*Invoer!$B2</f>
        <v>2368</v>
      </c>
      <c r="O21" s="35">
        <f>Invoer!$O47*Invoer!$O48*Invoer!$B2</f>
        <v>2368</v>
      </c>
      <c r="P21" s="35">
        <f>Invoer!$O47*Invoer!$O48*Invoer!$B2</f>
        <v>2368</v>
      </c>
      <c r="Q21" s="35">
        <f>Invoer!$O47*Invoer!$O48*Invoer!$B2</f>
        <v>2368</v>
      </c>
      <c r="R21" s="35">
        <f>Invoer!$O47*Invoer!$O48*Invoer!$B2</f>
        <v>2368</v>
      </c>
      <c r="S21" s="35">
        <f>Invoer!$P47*Invoer!$P48*Invoer!$B2</f>
        <v>2368</v>
      </c>
      <c r="T21" s="35">
        <f>Invoer!$P47*Invoer!$P48*Invoer!$B2</f>
        <v>2368</v>
      </c>
      <c r="U21" s="35">
        <f>Invoer!$P47*Invoer!$P48*Invoer!$B2</f>
        <v>2368</v>
      </c>
      <c r="V21" s="35">
        <f>Invoer!$P47*Invoer!$P48*Invoer!$B2</f>
        <v>2368</v>
      </c>
      <c r="W21" s="35">
        <f>Invoer!$P47*Invoer!$P48*Invoer!$B2</f>
        <v>2368</v>
      </c>
    </row>
    <row r="22" spans="2:23">
      <c r="B22" s="34" t="s">
        <v>41</v>
      </c>
      <c r="C22" s="34"/>
      <c r="D22" s="35">
        <f>Invoer!E50*Invoer!E51*Invoer!$B2</f>
        <v>2368</v>
      </c>
      <c r="E22" s="35">
        <f>Invoer!F50*Invoer!F51*Invoer!$B2</f>
        <v>2368</v>
      </c>
      <c r="F22" s="35">
        <f>Invoer!G50*Invoer!G51*Invoer!$B2</f>
        <v>2368</v>
      </c>
      <c r="G22" s="35">
        <f>Invoer!H50*Invoer!H51*Invoer!$B2</f>
        <v>2368</v>
      </c>
      <c r="H22" s="35">
        <f>Invoer!I50*Invoer!I51*Invoer!$B2</f>
        <v>2368</v>
      </c>
      <c r="I22" s="35">
        <f>Invoer!J50*Invoer!J51*Invoer!$B2</f>
        <v>4736</v>
      </c>
      <c r="J22" s="35">
        <f>Invoer!K50*Invoer!K51*Invoer!$B2</f>
        <v>4736</v>
      </c>
      <c r="K22" s="35">
        <f>Invoer!L50*Invoer!L51*Invoer!$B2</f>
        <v>4736</v>
      </c>
      <c r="L22" s="35">
        <f>Invoer!M50*Invoer!M51*Invoer!$B2</f>
        <v>4736</v>
      </c>
      <c r="M22" s="35">
        <f>Invoer!N50*Invoer!N51*Invoer!$B2</f>
        <v>9472</v>
      </c>
      <c r="N22" s="35">
        <f>Invoer!$O50*Invoer!$O51*Invoer!$B2</f>
        <v>9472</v>
      </c>
      <c r="O22" s="35">
        <f>Invoer!$O50*Invoer!$O51*Invoer!$B2</f>
        <v>9472</v>
      </c>
      <c r="P22" s="35">
        <f>Invoer!$O50*Invoer!$O51*Invoer!$B2</f>
        <v>9472</v>
      </c>
      <c r="Q22" s="35">
        <f>Invoer!$O50*Invoer!$O51*Invoer!$B2</f>
        <v>9472</v>
      </c>
      <c r="R22" s="35">
        <f>Invoer!$O50*Invoer!$O51*Invoer!$B2</f>
        <v>9472</v>
      </c>
      <c r="S22" s="35">
        <f>Invoer!$P50*Invoer!$P51*Invoer!$B2</f>
        <v>14208</v>
      </c>
      <c r="T22" s="35">
        <f>Invoer!$P50*Invoer!$P51*Invoer!$B2</f>
        <v>14208</v>
      </c>
      <c r="U22" s="35">
        <f>Invoer!$P50*Invoer!$P51*Invoer!$B2</f>
        <v>14208</v>
      </c>
      <c r="V22" s="35">
        <f>Invoer!$P50*Invoer!$P51*Invoer!$B2</f>
        <v>14208</v>
      </c>
      <c r="W22" s="35">
        <f>Invoer!$P50*Invoer!$P51*Invoer!$B2</f>
        <v>14208</v>
      </c>
    </row>
    <row r="23" spans="2:23">
      <c r="B23" s="34" t="s">
        <v>42</v>
      </c>
      <c r="C23" s="34"/>
      <c r="D23" s="35">
        <f>Invoer!E53*Invoer!E54*Invoer!$B2</f>
        <v>0</v>
      </c>
      <c r="E23" s="35">
        <f>Invoer!F53*Invoer!F54*Invoer!$B2</f>
        <v>0</v>
      </c>
      <c r="F23" s="35">
        <f>Invoer!G53*Invoer!G54*Invoer!$B2</f>
        <v>0</v>
      </c>
      <c r="G23" s="35">
        <f>Invoer!H53*Invoer!H54*Invoer!$B2</f>
        <v>0</v>
      </c>
      <c r="H23" s="35">
        <f>Invoer!I53*Invoer!I54*Invoer!$B2</f>
        <v>0</v>
      </c>
      <c r="I23" s="35">
        <f>Invoer!J53*Invoer!J54*Invoer!$B2</f>
        <v>0</v>
      </c>
      <c r="J23" s="35">
        <f>Invoer!K53*Invoer!K54*Invoer!$B2</f>
        <v>0</v>
      </c>
      <c r="K23" s="35">
        <f>Invoer!L53*Invoer!L54*Invoer!$B2</f>
        <v>0</v>
      </c>
      <c r="L23" s="35">
        <f>Invoer!M53*Invoer!M54*Invoer!$B2</f>
        <v>0</v>
      </c>
      <c r="M23" s="35">
        <f>Invoer!N53*Invoer!N54*Invoer!$B2</f>
        <v>0</v>
      </c>
      <c r="N23" s="35">
        <f>Invoer!$O53*Invoer!$O54*Invoer!$B2</f>
        <v>0</v>
      </c>
      <c r="O23" s="35">
        <f>Invoer!$O53*Invoer!$O54*Invoer!$B2</f>
        <v>0</v>
      </c>
      <c r="P23" s="35">
        <f>Invoer!$O53*Invoer!$O54*Invoer!$B2</f>
        <v>0</v>
      </c>
      <c r="Q23" s="35">
        <f>Invoer!$O53*Invoer!$O54*Invoer!$B2</f>
        <v>0</v>
      </c>
      <c r="R23" s="35">
        <f>Invoer!$O53*Invoer!$O54*Invoer!$B2</f>
        <v>0</v>
      </c>
      <c r="S23" s="35">
        <f>Invoer!$P53*Invoer!$P54*Invoer!$B2</f>
        <v>0</v>
      </c>
      <c r="T23" s="35">
        <f>Invoer!$P53*Invoer!$P54*Invoer!$B2</f>
        <v>0</v>
      </c>
      <c r="U23" s="35">
        <f>Invoer!$P53*Invoer!$P54*Invoer!$B2</f>
        <v>0</v>
      </c>
      <c r="V23" s="35">
        <f>Invoer!$P53*Invoer!$P54*Invoer!$B2</f>
        <v>0</v>
      </c>
      <c r="W23" s="35">
        <f>Invoer!$P53*Invoer!$P54*Invoer!$B2</f>
        <v>0</v>
      </c>
    </row>
    <row r="24" spans="2:23">
      <c r="B24" s="34" t="s">
        <v>43</v>
      </c>
      <c r="C24" s="34"/>
      <c r="D24" s="35">
        <f>Invoer!E56*Invoer!E57*Invoer!$B2</f>
        <v>0</v>
      </c>
      <c r="E24" s="35">
        <f>Invoer!F56*Invoer!F57*Invoer!$B2</f>
        <v>0</v>
      </c>
      <c r="F24" s="35">
        <f>Invoer!G56*Invoer!G57*Invoer!$B2</f>
        <v>0</v>
      </c>
      <c r="G24" s="35">
        <f>Invoer!H56*Invoer!H57*Invoer!$B2</f>
        <v>0</v>
      </c>
      <c r="H24" s="35">
        <f>Invoer!I56*Invoer!I57*Invoer!$B2</f>
        <v>0</v>
      </c>
      <c r="I24" s="35">
        <f>Invoer!J56*Invoer!J57*Invoer!$B2</f>
        <v>0</v>
      </c>
      <c r="J24" s="35">
        <f>Invoer!K56*Invoer!K57*Invoer!$B2</f>
        <v>0</v>
      </c>
      <c r="K24" s="35">
        <f>Invoer!L56*Invoer!L57*Invoer!$B2</f>
        <v>0</v>
      </c>
      <c r="L24" s="35">
        <f>Invoer!M56*Invoer!M57*Invoer!$B2</f>
        <v>0</v>
      </c>
      <c r="M24" s="35">
        <f>Invoer!N56*Invoer!N57*Invoer!$B2</f>
        <v>0</v>
      </c>
      <c r="N24" s="35">
        <f>Invoer!$O56*Invoer!$O57*Invoer!$B2</f>
        <v>0</v>
      </c>
      <c r="O24" s="35">
        <f>Invoer!$O56*Invoer!$O57*Invoer!$B2</f>
        <v>0</v>
      </c>
      <c r="P24" s="35">
        <f>Invoer!$O56*Invoer!$O57*Invoer!$B2</f>
        <v>0</v>
      </c>
      <c r="Q24" s="35">
        <f>Invoer!$O56*Invoer!$O57*Invoer!$B2</f>
        <v>0</v>
      </c>
      <c r="R24" s="35">
        <f>Invoer!$O56*Invoer!$O57*Invoer!$B2</f>
        <v>0</v>
      </c>
      <c r="S24" s="35">
        <f>Invoer!$P56*Invoer!$P57*Invoer!$B2</f>
        <v>0</v>
      </c>
      <c r="T24" s="35">
        <f>Invoer!$P56*Invoer!$P57*Invoer!$B2</f>
        <v>0</v>
      </c>
      <c r="U24" s="35">
        <f>Invoer!$P56*Invoer!$P57*Invoer!$B2</f>
        <v>0</v>
      </c>
      <c r="V24" s="35">
        <f>Invoer!$P56*Invoer!$P57*Invoer!$B2</f>
        <v>0</v>
      </c>
      <c r="W24" s="35">
        <f>Invoer!$P56*Invoer!$P57*Invoer!$B2</f>
        <v>0</v>
      </c>
    </row>
    <row r="25" spans="2:23">
      <c r="B25" s="34" t="s">
        <v>44</v>
      </c>
      <c r="C25" s="34"/>
      <c r="D25" s="35">
        <f>Invoer!E59*Invoer!E60*Invoer!$B2</f>
        <v>0</v>
      </c>
      <c r="E25" s="35">
        <f>Invoer!F59*Invoer!F60*Invoer!$B2</f>
        <v>0</v>
      </c>
      <c r="F25" s="35">
        <f>Invoer!G59*Invoer!G60*Invoer!$B2</f>
        <v>0</v>
      </c>
      <c r="G25" s="35">
        <f>Invoer!H59*Invoer!H60*Invoer!$B2</f>
        <v>0</v>
      </c>
      <c r="H25" s="35">
        <f>Invoer!I59*Invoer!I60*Invoer!$B2</f>
        <v>0</v>
      </c>
      <c r="I25" s="35">
        <f>Invoer!J59*Invoer!J60*Invoer!$B2</f>
        <v>0</v>
      </c>
      <c r="J25" s="35">
        <f>Invoer!K59*Invoer!K60*Invoer!$B2</f>
        <v>0</v>
      </c>
      <c r="K25" s="35">
        <f>Invoer!L59*Invoer!L60*Invoer!$B2</f>
        <v>0</v>
      </c>
      <c r="L25" s="35">
        <f>Invoer!M59*Invoer!M60*Invoer!$B2</f>
        <v>0</v>
      </c>
      <c r="M25" s="35">
        <f>Invoer!N59*Invoer!N60*Invoer!$B2</f>
        <v>0</v>
      </c>
      <c r="N25" s="35">
        <f>Invoer!$O59*Invoer!$O60*Invoer!$B2</f>
        <v>0</v>
      </c>
      <c r="O25" s="35">
        <f>Invoer!$O59*Invoer!$O60*Invoer!$B2</f>
        <v>0</v>
      </c>
      <c r="P25" s="35">
        <f>Invoer!$O59*Invoer!$O60*Invoer!$B2</f>
        <v>0</v>
      </c>
      <c r="Q25" s="35">
        <f>Invoer!$O59*Invoer!$O60*Invoer!$B2</f>
        <v>0</v>
      </c>
      <c r="R25" s="35">
        <f>Invoer!$O59*Invoer!$O60*Invoer!$B2</f>
        <v>0</v>
      </c>
      <c r="S25" s="35">
        <f>Invoer!$P59*Invoer!$P60*Invoer!$B2</f>
        <v>0</v>
      </c>
      <c r="T25" s="35">
        <f>Invoer!$P59*Invoer!$P60*Invoer!$B2</f>
        <v>0</v>
      </c>
      <c r="U25" s="35">
        <f>Invoer!$P59*Invoer!$P60*Invoer!$B2</f>
        <v>0</v>
      </c>
      <c r="V25" s="35">
        <f>Invoer!$P59*Invoer!$P60*Invoer!$B2</f>
        <v>0</v>
      </c>
      <c r="W25" s="35">
        <f>Invoer!$P59*Invoer!$P60*Invoer!$B2</f>
        <v>0</v>
      </c>
    </row>
    <row r="26" spans="2:23">
      <c r="B26" s="10"/>
      <c r="C26" s="15"/>
      <c r="D26" s="83"/>
      <c r="E26" s="83"/>
      <c r="F26" s="83"/>
      <c r="G26" s="83"/>
      <c r="H26" s="83"/>
      <c r="I26" s="83"/>
      <c r="J26" s="83"/>
      <c r="K26" s="83"/>
      <c r="L26" s="83"/>
      <c r="M26" s="83"/>
      <c r="N26" s="83"/>
      <c r="O26" s="83"/>
      <c r="P26" s="83"/>
      <c r="Q26" s="83"/>
      <c r="R26" s="83"/>
      <c r="S26" s="83"/>
      <c r="T26" s="83"/>
      <c r="U26" s="83"/>
      <c r="V26" s="83"/>
      <c r="W26" s="83"/>
    </row>
    <row r="27" spans="2:23">
      <c r="B27" s="36" t="s">
        <v>349</v>
      </c>
      <c r="C27" s="34"/>
      <c r="D27" s="95">
        <f>SUM(D17:D18)+SUM(D20:D25)</f>
        <v>6512</v>
      </c>
      <c r="E27" s="95">
        <f>SUM(E17:E18)+SUM(E20:E25)</f>
        <v>6512</v>
      </c>
      <c r="F27" s="95">
        <f t="shared" ref="F27:W27" si="1">SUM(F17:F18)+SUM(F20:F25)</f>
        <v>6512</v>
      </c>
      <c r="G27" s="95">
        <f t="shared" si="1"/>
        <v>6512</v>
      </c>
      <c r="H27" s="95">
        <f t="shared" si="1"/>
        <v>6512</v>
      </c>
      <c r="I27" s="95">
        <f t="shared" si="1"/>
        <v>23088</v>
      </c>
      <c r="J27" s="95">
        <f t="shared" si="1"/>
        <v>27824</v>
      </c>
      <c r="K27" s="95">
        <f t="shared" si="1"/>
        <v>32560</v>
      </c>
      <c r="L27" s="95">
        <f t="shared" si="1"/>
        <v>37296</v>
      </c>
      <c r="M27" s="95">
        <f t="shared" si="1"/>
        <v>46768</v>
      </c>
      <c r="N27" s="95">
        <f t="shared" si="1"/>
        <v>56240</v>
      </c>
      <c r="O27" s="95">
        <f t="shared" si="1"/>
        <v>56240</v>
      </c>
      <c r="P27" s="95">
        <f t="shared" si="1"/>
        <v>56240</v>
      </c>
      <c r="Q27" s="95">
        <f>SUM(Q17:Q18)+SUM(Q20:Q25)</f>
        <v>56240</v>
      </c>
      <c r="R27" s="95">
        <f t="shared" si="1"/>
        <v>56240</v>
      </c>
      <c r="S27" s="95">
        <f t="shared" si="1"/>
        <v>60976</v>
      </c>
      <c r="T27" s="95">
        <f t="shared" si="1"/>
        <v>60976</v>
      </c>
      <c r="U27" s="95">
        <f>SUM(U17:U18)+SUM(U20:U25)</f>
        <v>60976</v>
      </c>
      <c r="V27" s="95">
        <f t="shared" si="1"/>
        <v>60976</v>
      </c>
      <c r="W27" s="95">
        <f t="shared" si="1"/>
        <v>60976</v>
      </c>
    </row>
    <row r="28" spans="2:23">
      <c r="B28" s="36"/>
      <c r="C28" s="34"/>
      <c r="D28" s="95"/>
      <c r="E28" s="95"/>
      <c r="F28" s="95"/>
      <c r="G28" s="95"/>
      <c r="H28" s="95"/>
      <c r="I28" s="95"/>
      <c r="J28" s="95"/>
      <c r="K28" s="95"/>
      <c r="L28" s="95"/>
      <c r="M28" s="95"/>
      <c r="N28" s="95"/>
      <c r="O28" s="95"/>
      <c r="P28" s="95"/>
      <c r="Q28" s="95"/>
      <c r="R28" s="95"/>
      <c r="S28" s="95"/>
      <c r="T28" s="95"/>
      <c r="U28" s="95"/>
      <c r="V28" s="95"/>
      <c r="W28" s="95"/>
    </row>
    <row r="29" spans="2:23">
      <c r="B29" s="36" t="s">
        <v>350</v>
      </c>
      <c r="C29" s="34"/>
      <c r="D29" s="95">
        <f t="shared" ref="D29:W29" si="2">SUM(D4:D5)</f>
        <v>11100</v>
      </c>
      <c r="E29" s="95">
        <f t="shared" si="2"/>
        <v>1909.6469711925001</v>
      </c>
      <c r="F29" s="95">
        <f t="shared" si="2"/>
        <v>8945.5047792100631</v>
      </c>
      <c r="G29" s="95">
        <f t="shared" si="2"/>
        <v>14136.359664133051</v>
      </c>
      <c r="H29" s="95">
        <f t="shared" si="2"/>
        <v>34975.940725901441</v>
      </c>
      <c r="I29" s="95">
        <f t="shared" si="2"/>
        <v>50189.580997492521</v>
      </c>
      <c r="J29" s="95">
        <f t="shared" si="2"/>
        <v>55039.556867205181</v>
      </c>
      <c r="K29" s="95">
        <f t="shared" si="2"/>
        <v>58845.840151726246</v>
      </c>
      <c r="L29" s="95">
        <f t="shared" si="2"/>
        <v>62162.81849525241</v>
      </c>
      <c r="M29" s="95">
        <f t="shared" si="2"/>
        <v>64462.080938179344</v>
      </c>
      <c r="N29" s="95">
        <f t="shared" si="2"/>
        <v>66977.712603216118</v>
      </c>
      <c r="O29" s="95">
        <f t="shared" si="2"/>
        <v>66977.712603216118</v>
      </c>
      <c r="P29" s="95">
        <f t="shared" si="2"/>
        <v>66977.712603216118</v>
      </c>
      <c r="Q29" s="95">
        <f t="shared" si="2"/>
        <v>66977.712603216118</v>
      </c>
      <c r="R29" s="95">
        <f t="shared" si="2"/>
        <v>66977.712603216118</v>
      </c>
      <c r="S29" s="95">
        <f t="shared" si="2"/>
        <v>70826.744594124757</v>
      </c>
      <c r="T29" s="95">
        <f t="shared" si="2"/>
        <v>70826.744594124757</v>
      </c>
      <c r="U29" s="95">
        <f t="shared" si="2"/>
        <v>70826.744594124757</v>
      </c>
      <c r="V29" s="95">
        <f t="shared" si="2"/>
        <v>70826.744594124757</v>
      </c>
      <c r="W29" s="95">
        <f t="shared" si="2"/>
        <v>70826.744594124757</v>
      </c>
    </row>
    <row r="30" spans="2:23">
      <c r="B30" s="34"/>
      <c r="C30" s="34"/>
      <c r="D30" s="34"/>
      <c r="E30" s="34"/>
      <c r="F30" s="34"/>
      <c r="G30" s="34"/>
      <c r="H30" s="34"/>
      <c r="I30" s="34"/>
      <c r="J30" s="34"/>
      <c r="K30" s="34"/>
      <c r="L30" s="34"/>
      <c r="M30" s="34"/>
      <c r="N30" s="34"/>
      <c r="O30" s="34"/>
      <c r="P30" s="34"/>
      <c r="Q30" s="34"/>
      <c r="R30" s="34"/>
      <c r="S30" s="34"/>
      <c r="T30" s="34"/>
      <c r="U30" s="34"/>
      <c r="V30" s="34"/>
      <c r="W30" s="34"/>
    </row>
    <row r="31" spans="2:23">
      <c r="B31" s="33" t="s">
        <v>351</v>
      </c>
      <c r="C31" s="34"/>
      <c r="D31" s="98">
        <f t="shared" ref="D31:W31" si="3">D14+D27</f>
        <v>9472</v>
      </c>
      <c r="E31" s="98">
        <f t="shared" si="3"/>
        <v>11019.210500000001</v>
      </c>
      <c r="F31" s="98">
        <f t="shared" si="3"/>
        <v>14199.799987804878</v>
      </c>
      <c r="G31" s="98">
        <f t="shared" si="3"/>
        <v>7023.1794535637146</v>
      </c>
      <c r="H31" s="98">
        <f t="shared" si="3"/>
        <v>7542.4121867138847</v>
      </c>
      <c r="I31" s="98">
        <f t="shared" si="3"/>
        <v>24505.005885237937</v>
      </c>
      <c r="J31" s="98">
        <f t="shared" si="3"/>
        <v>29468.815441796385</v>
      </c>
      <c r="K31" s="98">
        <f t="shared" si="3"/>
        <v>34336.429528955559</v>
      </c>
      <c r="L31" s="98">
        <f t="shared" si="3"/>
        <v>39200.602856032499</v>
      </c>
      <c r="M31" s="98">
        <f t="shared" si="3"/>
        <v>48754.417059168845</v>
      </c>
      <c r="N31" s="98">
        <f t="shared" si="3"/>
        <v>58358.490481727684</v>
      </c>
      <c r="O31" s="98">
        <f t="shared" si="3"/>
        <v>58358.490481727684</v>
      </c>
      <c r="P31" s="98">
        <f t="shared" si="3"/>
        <v>58358.490481727684</v>
      </c>
      <c r="Q31" s="98">
        <f t="shared" si="3"/>
        <v>58358.490481727684</v>
      </c>
      <c r="R31" s="98">
        <f t="shared" si="3"/>
        <v>58358.490481727684</v>
      </c>
      <c r="S31" s="98">
        <f t="shared" si="3"/>
        <v>63268.815999998616</v>
      </c>
      <c r="T31" s="98">
        <f t="shared" si="3"/>
        <v>63268.815999998616</v>
      </c>
      <c r="U31" s="98">
        <f t="shared" si="3"/>
        <v>63268.815999998616</v>
      </c>
      <c r="V31" s="98">
        <f t="shared" si="3"/>
        <v>63268.815999998616</v>
      </c>
      <c r="W31" s="98">
        <f t="shared" si="3"/>
        <v>63268.815999998616</v>
      </c>
    </row>
    <row r="32" spans="2:23">
      <c r="B32" s="34"/>
      <c r="C32" s="34"/>
      <c r="D32" s="34"/>
      <c r="E32" s="34"/>
      <c r="F32" s="34"/>
      <c r="G32" s="34"/>
      <c r="H32" s="34"/>
      <c r="I32" s="34"/>
      <c r="J32" s="34"/>
      <c r="K32" s="34"/>
      <c r="L32" s="34"/>
      <c r="M32" s="34"/>
      <c r="N32" s="34"/>
      <c r="O32" s="34"/>
      <c r="P32" s="34"/>
      <c r="Q32" s="34"/>
      <c r="R32" s="34"/>
      <c r="S32" s="34"/>
      <c r="T32" s="34"/>
      <c r="U32" s="34"/>
      <c r="V32" s="34"/>
      <c r="W32" s="34"/>
    </row>
    <row r="33" spans="2:23">
      <c r="B33" s="33" t="s">
        <v>352</v>
      </c>
      <c r="C33" s="34"/>
      <c r="D33" s="98">
        <f>D29-D31</f>
        <v>1628</v>
      </c>
      <c r="E33" s="98">
        <f t="shared" ref="E33:W33" si="4">E29-E31</f>
        <v>-9109.5635288075009</v>
      </c>
      <c r="F33" s="98">
        <f t="shared" si="4"/>
        <v>-5254.2952085948145</v>
      </c>
      <c r="G33" s="98">
        <f t="shared" si="4"/>
        <v>7113.1802105693369</v>
      </c>
      <c r="H33" s="98">
        <f t="shared" si="4"/>
        <v>27433.528539187555</v>
      </c>
      <c r="I33" s="98">
        <f t="shared" si="4"/>
        <v>25684.575112254584</v>
      </c>
      <c r="J33" s="98">
        <f t="shared" si="4"/>
        <v>25570.741425408796</v>
      </c>
      <c r="K33" s="98">
        <f t="shared" si="4"/>
        <v>24509.410622770687</v>
      </c>
      <c r="L33" s="98">
        <f t="shared" si="4"/>
        <v>22962.21563921991</v>
      </c>
      <c r="M33" s="98">
        <f t="shared" si="4"/>
        <v>15707.663879010499</v>
      </c>
      <c r="N33" s="98">
        <f t="shared" si="4"/>
        <v>8619.2221214884339</v>
      </c>
      <c r="O33" s="98">
        <f t="shared" si="4"/>
        <v>8619.2221214884339</v>
      </c>
      <c r="P33" s="98">
        <f t="shared" si="4"/>
        <v>8619.2221214884339</v>
      </c>
      <c r="Q33" s="98">
        <f t="shared" si="4"/>
        <v>8619.2221214884339</v>
      </c>
      <c r="R33" s="98">
        <f t="shared" si="4"/>
        <v>8619.2221214884339</v>
      </c>
      <c r="S33" s="98">
        <f t="shared" si="4"/>
        <v>7557.9285941261405</v>
      </c>
      <c r="T33" s="98">
        <f t="shared" si="4"/>
        <v>7557.9285941261405</v>
      </c>
      <c r="U33" s="98">
        <f t="shared" si="4"/>
        <v>7557.9285941261405</v>
      </c>
      <c r="V33" s="98">
        <f t="shared" si="4"/>
        <v>7557.9285941261405</v>
      </c>
      <c r="W33" s="98">
        <f t="shared" si="4"/>
        <v>7557.9285941261405</v>
      </c>
    </row>
  </sheetData>
  <sheetProtection algorithmName="SHA-512" hashValue="C1yqzsL9+1pww/z9d30CHomjefFCBPkv1S61/nmh5fwQjjT3q+huEaHMj+IHfJm/nFRwkm6twq2qMJEtswWLwA==" saltValue="iO/i1E60dJ2BhOXxIJ3bd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BB29-EEA6-F244-822B-C12DC02C1FB6}">
  <sheetPr codeName="Sheet10"/>
  <dimension ref="B2:V36"/>
  <sheetViews>
    <sheetView zoomScaleNormal="100" workbookViewId="0">
      <pane ySplit="2" topLeftCell="A3" activePane="bottomLeft" state="frozen"/>
      <selection pane="bottomLeft" activeCell="C18" sqref="C18"/>
    </sheetView>
  </sheetViews>
  <sheetFormatPr defaultColWidth="11.453125" defaultRowHeight="14.5"/>
  <cols>
    <col min="1" max="1" width="6.90625" customWidth="1"/>
    <col min="2" max="2" width="53.6328125" customWidth="1"/>
    <col min="3" max="22" width="11.6328125" customWidth="1"/>
  </cols>
  <sheetData>
    <row r="2" spans="2:22">
      <c r="C2" s="92" t="s">
        <v>319</v>
      </c>
      <c r="D2" s="9" t="s">
        <v>320</v>
      </c>
      <c r="E2" s="9" t="s">
        <v>321</v>
      </c>
      <c r="F2" s="9" t="s">
        <v>322</v>
      </c>
      <c r="G2" s="9" t="s">
        <v>323</v>
      </c>
      <c r="H2" s="9" t="s">
        <v>324</v>
      </c>
      <c r="I2" s="9" t="s">
        <v>325</v>
      </c>
      <c r="J2" s="9" t="s">
        <v>326</v>
      </c>
      <c r="K2" s="9" t="s">
        <v>327</v>
      </c>
      <c r="L2" s="9" t="s">
        <v>328</v>
      </c>
      <c r="M2" s="9" t="s">
        <v>329</v>
      </c>
      <c r="N2" s="9" t="s">
        <v>330</v>
      </c>
      <c r="O2" s="9" t="s">
        <v>331</v>
      </c>
      <c r="P2" s="9" t="s">
        <v>332</v>
      </c>
      <c r="Q2" s="9" t="s">
        <v>333</v>
      </c>
      <c r="R2" s="9" t="s">
        <v>334</v>
      </c>
      <c r="S2" s="9" t="s">
        <v>335</v>
      </c>
      <c r="T2" s="9" t="s">
        <v>336</v>
      </c>
      <c r="U2" s="9" t="s">
        <v>337</v>
      </c>
      <c r="V2" s="9" t="s">
        <v>338</v>
      </c>
    </row>
    <row r="3" spans="2:22">
      <c r="B3" s="1" t="s">
        <v>353</v>
      </c>
    </row>
    <row r="4" spans="2:22">
      <c r="B4" s="34" t="s">
        <v>19</v>
      </c>
      <c r="C4" s="35">
        <f>Invoer!E23*Invoer!$B2</f>
        <v>0</v>
      </c>
      <c r="D4" s="35">
        <f>Invoer!F23*Invoer!$B2</f>
        <v>0</v>
      </c>
      <c r="E4" s="35">
        <f>Invoer!G23*Invoer!$B2</f>
        <v>0</v>
      </c>
      <c r="F4" s="35">
        <f>Invoer!H23*Invoer!$B2</f>
        <v>0</v>
      </c>
      <c r="G4" s="35">
        <f>Invoer!I23*Invoer!$B2</f>
        <v>0</v>
      </c>
      <c r="H4" s="35">
        <f>Invoer!J23*Invoer!$B2</f>
        <v>0</v>
      </c>
      <c r="I4" s="35">
        <f>Invoer!K23*Invoer!$B2</f>
        <v>0</v>
      </c>
      <c r="J4" s="35">
        <f>Invoer!L23*Invoer!$B2</f>
        <v>0</v>
      </c>
      <c r="K4" s="35">
        <f>Invoer!M23*Invoer!$B2</f>
        <v>0</v>
      </c>
      <c r="L4" s="35">
        <f>Invoer!N23*Invoer!$B2</f>
        <v>0</v>
      </c>
      <c r="M4" s="35">
        <f>Invoer!$O23*Invoer!$B2</f>
        <v>0</v>
      </c>
      <c r="N4" s="35">
        <f>Invoer!$O23*Invoer!$B2</f>
        <v>0</v>
      </c>
      <c r="O4" s="35">
        <f>Invoer!$O23*Invoer!$B2</f>
        <v>0</v>
      </c>
      <c r="P4" s="35">
        <f>Invoer!$O23*Invoer!$B2</f>
        <v>0</v>
      </c>
      <c r="Q4" s="35">
        <f>Invoer!$O23*Invoer!$B2</f>
        <v>0</v>
      </c>
      <c r="R4" s="35">
        <f>Invoer!$P23*Invoer!$B2</f>
        <v>0</v>
      </c>
      <c r="S4" s="35">
        <f>Invoer!$P23*Invoer!$B2</f>
        <v>0</v>
      </c>
      <c r="T4" s="35">
        <f>Invoer!$P23*Invoer!$B2</f>
        <v>0</v>
      </c>
      <c r="U4" s="35">
        <f>Invoer!$P23*Invoer!$B2</f>
        <v>0</v>
      </c>
      <c r="V4" s="35">
        <f>Invoer!$P23*Invoer!$B2</f>
        <v>0</v>
      </c>
    </row>
    <row r="5" spans="2:22">
      <c r="B5" s="34" t="s">
        <v>650</v>
      </c>
      <c r="C5" s="35">
        <f>Invoer!E24*Invoer!E25*Invoer!$B2</f>
        <v>0</v>
      </c>
      <c r="D5" s="35">
        <f>Invoer!F24*Invoer!F25*Invoer!$B2</f>
        <v>0</v>
      </c>
      <c r="E5" s="35">
        <f>Invoer!G24*Invoer!G25*Invoer!$B2</f>
        <v>0</v>
      </c>
      <c r="F5" s="35">
        <f>Invoer!H24*Invoer!H25*Invoer!$B2</f>
        <v>0</v>
      </c>
      <c r="G5" s="35">
        <f>Invoer!I24*Invoer!I25*Invoer!$B2</f>
        <v>2775</v>
      </c>
      <c r="H5" s="35">
        <f>Invoer!J24*Invoer!J25*Invoer!$B2</f>
        <v>2775</v>
      </c>
      <c r="I5" s="35">
        <f>Invoer!K24*Invoer!K25*Invoer!$B2</f>
        <v>2775</v>
      </c>
      <c r="J5" s="35">
        <f>Invoer!L24*Invoer!L25*Invoer!$B2</f>
        <v>2775</v>
      </c>
      <c r="K5" s="35">
        <f>Invoer!M24*Invoer!M25*Invoer!$B2</f>
        <v>2775</v>
      </c>
      <c r="L5" s="35">
        <f>Invoer!N24*Invoer!N25*Invoer!$B2</f>
        <v>2775</v>
      </c>
      <c r="M5" s="35">
        <f>Invoer!$O24*Invoer!$O25*Invoer!$B2</f>
        <v>2775</v>
      </c>
      <c r="N5" s="35">
        <f>Invoer!$O24*Invoer!$O25*Invoer!$B2</f>
        <v>2775</v>
      </c>
      <c r="O5" s="35">
        <f>Invoer!$O24*Invoer!$O25*Invoer!$B2</f>
        <v>2775</v>
      </c>
      <c r="P5" s="35">
        <f>Invoer!$O24*Invoer!$O25*Invoer!$B2</f>
        <v>2775</v>
      </c>
      <c r="Q5" s="35">
        <f>Invoer!$O24*Invoer!$O25*Invoer!$B2</f>
        <v>2775</v>
      </c>
      <c r="R5" s="35">
        <f>Invoer!$P24*Invoer!$P25*Invoer!$B2</f>
        <v>2775</v>
      </c>
      <c r="S5" s="35">
        <f>Invoer!$P24*Invoer!$P25*Invoer!$B2</f>
        <v>2775</v>
      </c>
      <c r="T5" s="35">
        <f>Invoer!$P24*Invoer!$P25*Invoer!$B2</f>
        <v>2775</v>
      </c>
      <c r="U5" s="35">
        <f>Invoer!$P24*Invoer!$P25*Invoer!$B2</f>
        <v>2775</v>
      </c>
      <c r="V5" s="35">
        <f>Invoer!$P24*Invoer!$P25*Invoer!$B2</f>
        <v>2775</v>
      </c>
    </row>
    <row r="6" spans="2:22">
      <c r="B6" s="39" t="s">
        <v>651</v>
      </c>
      <c r="C6" s="35">
        <f>Invoer!E26*Invoer!E27*Invoer!$B2</f>
        <v>0</v>
      </c>
      <c r="D6" s="35">
        <f>Invoer!F26*Invoer!F27*Invoer!$B2</f>
        <v>0</v>
      </c>
      <c r="E6" s="35">
        <f>Invoer!G26*Invoer!G27*Invoer!$B2</f>
        <v>0</v>
      </c>
      <c r="F6" s="35">
        <f>Invoer!H26*Invoer!H27*Invoer!$B2</f>
        <v>0</v>
      </c>
      <c r="G6" s="35">
        <f>Invoer!I26*Invoer!I27*Invoer!$B2</f>
        <v>0</v>
      </c>
      <c r="H6" s="35">
        <f>Invoer!J26*Invoer!J27*Invoer!$B2</f>
        <v>0</v>
      </c>
      <c r="I6" s="35">
        <f>Invoer!K26*Invoer!K27*Invoer!$B2</f>
        <v>0</v>
      </c>
      <c r="J6" s="35">
        <f>Invoer!L26*Invoer!L27*Invoer!$B2</f>
        <v>0</v>
      </c>
      <c r="K6" s="35">
        <f>Invoer!M26*Invoer!M27*Invoer!$B2</f>
        <v>0</v>
      </c>
      <c r="L6" s="35">
        <f>Invoer!N26*Invoer!N27*Invoer!$B2</f>
        <v>0</v>
      </c>
      <c r="M6" s="35">
        <f>Invoer!$O26*Invoer!$O27*Invoer!$B2</f>
        <v>0</v>
      </c>
      <c r="N6" s="35">
        <f>Invoer!$O26*Invoer!$O27*Invoer!$B2</f>
        <v>0</v>
      </c>
      <c r="O6" s="35">
        <f>Invoer!$O26*Invoer!$O27*Invoer!$B2</f>
        <v>0</v>
      </c>
      <c r="P6" s="35">
        <f>Invoer!$O26*Invoer!$O27*Invoer!$B2</f>
        <v>0</v>
      </c>
      <c r="Q6" s="35">
        <f>Invoer!$O26*Invoer!$O27*Invoer!$B2</f>
        <v>0</v>
      </c>
      <c r="R6" s="35">
        <f>Invoer!$P26*Invoer!$P27*Invoer!$B2</f>
        <v>0</v>
      </c>
      <c r="S6" s="35">
        <f>Invoer!$P26*Invoer!$P27*Invoer!$B2</f>
        <v>0</v>
      </c>
      <c r="T6" s="35">
        <f>Invoer!$P26*Invoer!$P27*Invoer!$B2</f>
        <v>0</v>
      </c>
      <c r="U6" s="35">
        <f>Invoer!$P26*Invoer!$P27*Invoer!$B2</f>
        <v>0</v>
      </c>
      <c r="V6" s="35">
        <f>Invoer!$P26*Invoer!$P27*Invoer!$B2</f>
        <v>0</v>
      </c>
    </row>
    <row r="7" spans="2:22">
      <c r="B7" s="34" t="s">
        <v>25</v>
      </c>
      <c r="C7" s="35">
        <f>Invoer!E28</f>
        <v>93</v>
      </c>
      <c r="D7" s="35">
        <f>Invoer!F28</f>
        <v>93</v>
      </c>
      <c r="E7" s="35">
        <f>Invoer!G28</f>
        <v>93</v>
      </c>
      <c r="F7" s="35">
        <f>Invoer!H28</f>
        <v>93</v>
      </c>
      <c r="G7" s="35">
        <f>Invoer!I28</f>
        <v>93</v>
      </c>
      <c r="H7" s="35">
        <f>Invoer!J28</f>
        <v>93</v>
      </c>
      <c r="I7" s="35">
        <f>Invoer!K28</f>
        <v>93</v>
      </c>
      <c r="J7" s="35">
        <f>Invoer!L28</f>
        <v>93</v>
      </c>
      <c r="K7" s="35">
        <f>Invoer!M28</f>
        <v>93</v>
      </c>
      <c r="L7" s="35">
        <f>Invoer!N28</f>
        <v>93</v>
      </c>
      <c r="M7" s="35">
        <f>Invoer!$O28</f>
        <v>93</v>
      </c>
      <c r="N7" s="35">
        <f>Invoer!$O28</f>
        <v>93</v>
      </c>
      <c r="O7" s="35">
        <f>Invoer!$O28</f>
        <v>93</v>
      </c>
      <c r="P7" s="35">
        <f>Invoer!$O28</f>
        <v>93</v>
      </c>
      <c r="Q7" s="35">
        <f>Invoer!$O28</f>
        <v>93</v>
      </c>
      <c r="R7" s="35">
        <f>Invoer!$P28</f>
        <v>93</v>
      </c>
      <c r="S7" s="35">
        <f>Invoer!$P28</f>
        <v>93</v>
      </c>
      <c r="T7" s="35">
        <f>Invoer!$P28</f>
        <v>93</v>
      </c>
      <c r="U7" s="35">
        <f>Invoer!$P28</f>
        <v>93</v>
      </c>
      <c r="V7" s="35">
        <f>Invoer!$P28</f>
        <v>93</v>
      </c>
    </row>
    <row r="8" spans="2:22">
      <c r="B8" s="31" t="s">
        <v>638</v>
      </c>
      <c r="C8" s="83"/>
      <c r="D8" s="83"/>
      <c r="E8" s="83"/>
      <c r="F8" s="83"/>
      <c r="G8" s="83"/>
      <c r="H8" s="83"/>
      <c r="I8" s="83"/>
      <c r="J8" s="83"/>
      <c r="K8" s="83"/>
      <c r="L8" s="83"/>
      <c r="M8" s="83"/>
      <c r="N8" s="83"/>
      <c r="O8" s="83"/>
      <c r="P8" s="83"/>
      <c r="Q8" s="83"/>
      <c r="R8" s="83"/>
      <c r="S8" s="83"/>
      <c r="T8" s="83"/>
      <c r="U8" s="83"/>
      <c r="V8" s="83"/>
    </row>
    <row r="9" spans="2:22">
      <c r="B9" s="34" t="s">
        <v>44</v>
      </c>
      <c r="C9" s="35">
        <f>Invoer!E11*Invoer!E13*Invoer!E12</f>
        <v>0</v>
      </c>
      <c r="D9" s="35">
        <f>Invoer!F11*Invoer!F13*Invoer!F12</f>
        <v>0</v>
      </c>
      <c r="E9" s="35">
        <f>Invoer!G11*Invoer!G13*Invoer!G12</f>
        <v>0</v>
      </c>
      <c r="F9" s="35">
        <f>Invoer!H11*Invoer!H13*Invoer!H12</f>
        <v>0</v>
      </c>
      <c r="G9" s="35">
        <f>Invoer!I11*Invoer!I13*Invoer!I12</f>
        <v>0</v>
      </c>
      <c r="H9" s="35">
        <f>Invoer!J11*Invoer!J13*Invoer!J12</f>
        <v>0</v>
      </c>
      <c r="I9" s="35">
        <f>Invoer!K11*Invoer!K13*Invoer!K12</f>
        <v>0</v>
      </c>
      <c r="J9" s="35">
        <f>Invoer!L11*Invoer!L13*Invoer!L12</f>
        <v>0</v>
      </c>
      <c r="K9" s="35">
        <f>Invoer!M11*Invoer!M13*Invoer!M12</f>
        <v>0</v>
      </c>
      <c r="L9" s="35">
        <f>Invoer!N11*Invoer!N13*Invoer!N12</f>
        <v>0</v>
      </c>
      <c r="M9" s="35">
        <f>Invoer!$O11*Invoer!$O13*Invoer!$O12</f>
        <v>0</v>
      </c>
      <c r="N9" s="35">
        <f>Invoer!$O11*Invoer!$O13*Invoer!$O12</f>
        <v>0</v>
      </c>
      <c r="O9" s="35">
        <f>Invoer!$O11*Invoer!$O13*Invoer!$O12</f>
        <v>0</v>
      </c>
      <c r="P9" s="35">
        <f>Invoer!$O11*Invoer!$O13*Invoer!$O12</f>
        <v>0</v>
      </c>
      <c r="Q9" s="35">
        <f>Invoer!$O11*Invoer!$O13*Invoer!$O12</f>
        <v>0</v>
      </c>
      <c r="R9" s="35">
        <f>Invoer!$P11*Invoer!$P13*Invoer!$P12</f>
        <v>0</v>
      </c>
      <c r="S9" s="35">
        <f>Invoer!$P11*Invoer!$P13*Invoer!$P12</f>
        <v>0</v>
      </c>
      <c r="T9" s="35">
        <f>Invoer!$P11*Invoer!$P13*Invoer!$P12</f>
        <v>0</v>
      </c>
      <c r="U9" s="35">
        <f>Invoer!$P11*Invoer!$P13*Invoer!$P12</f>
        <v>0</v>
      </c>
      <c r="V9" s="35">
        <f>Invoer!$P11*Invoer!$P13*Invoer!$P12</f>
        <v>0</v>
      </c>
    </row>
    <row r="10" spans="2:22">
      <c r="B10" s="34" t="s">
        <v>341</v>
      </c>
      <c r="C10" s="35">
        <f>Invoer!E15*Invoer!E17*Invoer!E16</f>
        <v>0</v>
      </c>
      <c r="D10" s="35">
        <f>Invoer!F15*Invoer!F17*Invoer!F16</f>
        <v>0</v>
      </c>
      <c r="E10" s="35">
        <f>Invoer!G15*Invoer!G17*Invoer!G16</f>
        <v>0</v>
      </c>
      <c r="F10" s="35">
        <f>Invoer!H15*Invoer!H17*Invoer!H16</f>
        <v>0</v>
      </c>
      <c r="G10" s="35">
        <f>Invoer!I15*Invoer!I17*Invoer!I16</f>
        <v>0</v>
      </c>
      <c r="H10" s="35">
        <f>Invoer!J15*Invoer!J17*Invoer!J16</f>
        <v>0</v>
      </c>
      <c r="I10" s="35">
        <f>Invoer!K15*Invoer!K17*Invoer!K16</f>
        <v>0</v>
      </c>
      <c r="J10" s="35">
        <f>Invoer!L15*Invoer!L17*Invoer!L16</f>
        <v>0</v>
      </c>
      <c r="K10" s="35">
        <f>Invoer!M15*Invoer!M17*Invoer!M16</f>
        <v>0</v>
      </c>
      <c r="L10" s="35">
        <f>Invoer!N15*Invoer!N17*Invoer!N16</f>
        <v>0</v>
      </c>
      <c r="M10" s="35">
        <f>Invoer!$O15*Invoer!$O17*Invoer!$O16</f>
        <v>0</v>
      </c>
      <c r="N10" s="35">
        <f>Invoer!$O15*Invoer!$O17*Invoer!$O16</f>
        <v>0</v>
      </c>
      <c r="O10" s="35">
        <f>Invoer!$O15*Invoer!$O17*Invoer!$O16</f>
        <v>0</v>
      </c>
      <c r="P10" s="35">
        <f>Invoer!$O15*Invoer!$O17*Invoer!$O16</f>
        <v>0</v>
      </c>
      <c r="Q10" s="35">
        <f>Invoer!$O15*Invoer!$O17*Invoer!$O16</f>
        <v>0</v>
      </c>
      <c r="R10" s="35">
        <f>Invoer!$R15*Invoer!$R17*Invoer!$R16</f>
        <v>0</v>
      </c>
      <c r="S10" s="35">
        <f>Invoer!$R15*Invoer!$R17*Invoer!$R16</f>
        <v>0</v>
      </c>
      <c r="T10" s="35">
        <f>Invoer!$R15*Invoer!$R17*Invoer!$R16</f>
        <v>0</v>
      </c>
      <c r="U10" s="35">
        <f>Invoer!$R15*Invoer!$R17*Invoer!$R16</f>
        <v>0</v>
      </c>
      <c r="V10" s="35">
        <f>Invoer!$R15*Invoer!$R17*Invoer!$R16</f>
        <v>0</v>
      </c>
    </row>
    <row r="11" spans="2:22">
      <c r="B11" s="34" t="s">
        <v>658</v>
      </c>
      <c r="C11" s="35">
        <f>Invoer!E17*Invoer!E18</f>
        <v>0</v>
      </c>
      <c r="D11" s="35">
        <f>Invoer!F17*Invoer!F18</f>
        <v>0</v>
      </c>
      <c r="E11" s="35">
        <f>Invoer!G17*Invoer!G18</f>
        <v>0</v>
      </c>
      <c r="F11" s="35">
        <f>Invoer!H17*Invoer!H18</f>
        <v>0</v>
      </c>
      <c r="G11" s="35">
        <f>Invoer!I17*Invoer!I18</f>
        <v>0</v>
      </c>
      <c r="H11" s="35">
        <f>Invoer!J17*Invoer!J18</f>
        <v>0</v>
      </c>
      <c r="I11" s="35">
        <f>Invoer!K17*Invoer!K18</f>
        <v>0</v>
      </c>
      <c r="J11" s="35">
        <f>Invoer!L17*Invoer!L18</f>
        <v>0</v>
      </c>
      <c r="K11" s="35">
        <f>Invoer!M17*Invoer!M18</f>
        <v>0</v>
      </c>
      <c r="L11" s="35">
        <f>Invoer!N17*Invoer!N18</f>
        <v>0</v>
      </c>
      <c r="M11" s="35">
        <f>Invoer!$O17*Invoer!$O18</f>
        <v>0</v>
      </c>
      <c r="N11" s="35">
        <f>Invoer!$O17*Invoer!$O18</f>
        <v>0</v>
      </c>
      <c r="O11" s="35">
        <f>Invoer!$O17*Invoer!$O18</f>
        <v>0</v>
      </c>
      <c r="P11" s="35">
        <f>Invoer!$O17*Invoer!$O18</f>
        <v>0</v>
      </c>
      <c r="Q11" s="35">
        <f>Invoer!$O17*Invoer!$O18</f>
        <v>0</v>
      </c>
      <c r="R11" s="35">
        <f>Invoer!$P17*Invoer!$P18</f>
        <v>0</v>
      </c>
      <c r="S11" s="35">
        <f>Invoer!$P17*Invoer!$P18</f>
        <v>0</v>
      </c>
      <c r="T11" s="35">
        <f>Invoer!$P17*Invoer!$P18</f>
        <v>0</v>
      </c>
      <c r="U11" s="35">
        <f>Invoer!$P17*Invoer!$P18</f>
        <v>0</v>
      </c>
      <c r="V11" s="35">
        <f>Invoer!$P17*Invoer!$P18</f>
        <v>0</v>
      </c>
    </row>
    <row r="12" spans="2:22">
      <c r="B12" s="34" t="s">
        <v>43</v>
      </c>
      <c r="C12" s="35">
        <f>Invoer!E20*Invoer!E21</f>
        <v>0</v>
      </c>
      <c r="D12" s="35">
        <f>Invoer!F20*Invoer!F21</f>
        <v>0</v>
      </c>
      <c r="E12" s="35">
        <f>Invoer!G20*Invoer!G21</f>
        <v>0</v>
      </c>
      <c r="F12" s="35">
        <f>Invoer!H20*Invoer!H21</f>
        <v>0</v>
      </c>
      <c r="G12" s="35">
        <f>Invoer!I20*Invoer!I21</f>
        <v>0</v>
      </c>
      <c r="H12" s="35">
        <f>Invoer!J20*Invoer!J21</f>
        <v>0</v>
      </c>
      <c r="I12" s="35">
        <f>Invoer!K20*Invoer!K21</f>
        <v>0</v>
      </c>
      <c r="J12" s="35">
        <f>Invoer!L20*Invoer!L21</f>
        <v>0</v>
      </c>
      <c r="K12" s="35">
        <f>Invoer!M20*Invoer!M21</f>
        <v>0</v>
      </c>
      <c r="L12" s="35">
        <f>Invoer!N20*Invoer!N21</f>
        <v>0</v>
      </c>
      <c r="M12" s="35">
        <f>Invoer!$O20*Invoer!$O21</f>
        <v>0</v>
      </c>
      <c r="N12" s="35">
        <f>Invoer!$O20*Invoer!$O21</f>
        <v>0</v>
      </c>
      <c r="O12" s="35">
        <f>Invoer!$O20*Invoer!$O21</f>
        <v>0</v>
      </c>
      <c r="P12" s="35">
        <f>Invoer!$O20*Invoer!$O21</f>
        <v>0</v>
      </c>
      <c r="Q12" s="35">
        <f>Invoer!$O20*Invoer!$O21</f>
        <v>0</v>
      </c>
      <c r="R12" s="35">
        <f>Invoer!$P20*Invoer!$P21</f>
        <v>0</v>
      </c>
      <c r="S12" s="35">
        <f>Invoer!$P20*Invoer!$P21</f>
        <v>0</v>
      </c>
      <c r="T12" s="35">
        <f>Invoer!$P20*Invoer!$P21</f>
        <v>0</v>
      </c>
      <c r="U12" s="35">
        <f>Invoer!$P20*Invoer!$P21</f>
        <v>0</v>
      </c>
      <c r="V12" s="35">
        <f>Invoer!$P20*Invoer!$P21</f>
        <v>0</v>
      </c>
    </row>
    <row r="13" spans="2:22">
      <c r="C13" s="43"/>
      <c r="D13" s="43"/>
      <c r="E13" s="43"/>
      <c r="F13" s="43"/>
      <c r="G13" s="43"/>
      <c r="H13" s="43"/>
      <c r="I13" s="43"/>
      <c r="J13" s="43"/>
      <c r="K13" s="43"/>
      <c r="L13" s="43"/>
      <c r="M13" s="43"/>
      <c r="N13" s="43"/>
      <c r="O13" s="43"/>
      <c r="P13" s="43"/>
      <c r="Q13" s="43"/>
      <c r="R13" s="43"/>
      <c r="S13" s="43"/>
      <c r="T13" s="43"/>
      <c r="U13" s="43"/>
      <c r="V13" s="43"/>
    </row>
    <row r="14" spans="2:22">
      <c r="B14" s="37" t="s">
        <v>570</v>
      </c>
      <c r="C14" s="95">
        <f t="shared" ref="C14:V14" si="0">SUM(C4:C12)</f>
        <v>93</v>
      </c>
      <c r="D14" s="95">
        <f t="shared" si="0"/>
        <v>93</v>
      </c>
      <c r="E14" s="95">
        <f t="shared" si="0"/>
        <v>93</v>
      </c>
      <c r="F14" s="95">
        <f t="shared" si="0"/>
        <v>93</v>
      </c>
      <c r="G14" s="95">
        <f t="shared" si="0"/>
        <v>2868</v>
      </c>
      <c r="H14" s="95">
        <f t="shared" si="0"/>
        <v>2868</v>
      </c>
      <c r="I14" s="95">
        <f t="shared" si="0"/>
        <v>2868</v>
      </c>
      <c r="J14" s="95">
        <f t="shared" si="0"/>
        <v>2868</v>
      </c>
      <c r="K14" s="95">
        <f t="shared" si="0"/>
        <v>2868</v>
      </c>
      <c r="L14" s="95">
        <f t="shared" si="0"/>
        <v>2868</v>
      </c>
      <c r="M14" s="95">
        <f t="shared" si="0"/>
        <v>2868</v>
      </c>
      <c r="N14" s="95">
        <f t="shared" si="0"/>
        <v>2868</v>
      </c>
      <c r="O14" s="95">
        <f t="shared" si="0"/>
        <v>2868</v>
      </c>
      <c r="P14" s="95">
        <f t="shared" si="0"/>
        <v>2868</v>
      </c>
      <c r="Q14" s="95">
        <f t="shared" si="0"/>
        <v>2868</v>
      </c>
      <c r="R14" s="95">
        <f t="shared" si="0"/>
        <v>2868</v>
      </c>
      <c r="S14" s="95">
        <f t="shared" si="0"/>
        <v>2868</v>
      </c>
      <c r="T14" s="95">
        <f t="shared" si="0"/>
        <v>2868</v>
      </c>
      <c r="U14" s="95">
        <f t="shared" si="0"/>
        <v>2868</v>
      </c>
      <c r="V14" s="95">
        <f t="shared" si="0"/>
        <v>2868</v>
      </c>
    </row>
    <row r="16" spans="2:22">
      <c r="B16" s="143" t="s">
        <v>45</v>
      </c>
      <c r="C16" s="13"/>
      <c r="D16" s="17"/>
      <c r="E16" s="17"/>
      <c r="F16" s="17"/>
      <c r="G16" s="17"/>
      <c r="H16" s="17"/>
      <c r="I16" s="17"/>
      <c r="J16" s="17"/>
      <c r="K16" s="17"/>
      <c r="L16" s="17"/>
      <c r="M16" s="17"/>
      <c r="N16" s="17"/>
      <c r="O16" s="17"/>
      <c r="P16" s="17"/>
      <c r="Q16" s="17"/>
      <c r="R16" s="17"/>
      <c r="S16" s="17"/>
      <c r="T16" s="17"/>
      <c r="U16" s="17"/>
      <c r="V16" s="18"/>
    </row>
    <row r="17" spans="2:22">
      <c r="B17" s="91"/>
      <c r="C17" s="13"/>
      <c r="D17" s="17"/>
      <c r="E17" s="17"/>
      <c r="F17" s="17"/>
      <c r="G17" s="17"/>
      <c r="H17" s="17"/>
      <c r="I17" s="17"/>
      <c r="J17" s="17"/>
      <c r="K17" s="17"/>
      <c r="L17" s="17"/>
      <c r="M17" s="17"/>
      <c r="N17" s="17"/>
      <c r="O17" s="17"/>
      <c r="P17" s="17"/>
      <c r="Q17" s="17"/>
      <c r="R17" s="17"/>
      <c r="S17" s="17"/>
      <c r="T17" s="17"/>
      <c r="U17" s="17"/>
      <c r="V17" s="18"/>
    </row>
    <row r="18" spans="2:22">
      <c r="B18" s="32" t="s">
        <v>637</v>
      </c>
      <c r="C18" s="189">
        <f>Invoer!E65*Invoer!$B2</f>
        <v>1110</v>
      </c>
      <c r="D18" s="189">
        <f>Invoer!F65*Invoer!$B2</f>
        <v>1110</v>
      </c>
      <c r="E18" s="189">
        <f>Invoer!G65*Invoer!$B2</f>
        <v>1110</v>
      </c>
      <c r="F18" s="189">
        <f>Invoer!H65*Invoer!$B2</f>
        <v>1110</v>
      </c>
      <c r="G18" s="189">
        <f>Invoer!I65*Invoer!$B2</f>
        <v>1110</v>
      </c>
      <c r="H18" s="189">
        <f>Invoer!J65*Invoer!$B2</f>
        <v>1110</v>
      </c>
      <c r="I18" s="189">
        <f>Invoer!K65*Invoer!$B2</f>
        <v>1110</v>
      </c>
      <c r="J18" s="189">
        <f>Invoer!L65*Invoer!$B2</f>
        <v>1110</v>
      </c>
      <c r="K18" s="189">
        <f>Invoer!M65*Invoer!$B2</f>
        <v>1110</v>
      </c>
      <c r="L18" s="189">
        <f>Invoer!N65*Invoer!$B2</f>
        <v>1110</v>
      </c>
      <c r="M18" s="189">
        <f>Invoer!$O65*Invoer!$B2</f>
        <v>1110</v>
      </c>
      <c r="N18" s="189">
        <f>Invoer!$O65*Invoer!$B2</f>
        <v>1110</v>
      </c>
      <c r="O18" s="189">
        <f>Invoer!$O65*Invoer!$B2</f>
        <v>1110</v>
      </c>
      <c r="P18" s="189">
        <f>Invoer!$O65*Invoer!$B2</f>
        <v>1110</v>
      </c>
      <c r="Q18" s="189">
        <f>Invoer!$O65*Invoer!$B2</f>
        <v>1110</v>
      </c>
      <c r="R18" s="189">
        <f>Invoer!$P65*Invoer!$B2</f>
        <v>1110</v>
      </c>
      <c r="S18" s="189">
        <f>Invoer!$P65*Invoer!$B2</f>
        <v>1110</v>
      </c>
      <c r="T18" s="189">
        <f>Invoer!$P65*Invoer!$B2</f>
        <v>1110</v>
      </c>
      <c r="U18" s="189">
        <f>Invoer!$P65*Invoer!$B2</f>
        <v>1110</v>
      </c>
      <c r="V18" s="189">
        <f>Invoer!$P65*Invoer!$B2</f>
        <v>1110</v>
      </c>
    </row>
    <row r="19" spans="2:22">
      <c r="B19" s="10" t="s">
        <v>354</v>
      </c>
      <c r="C19" s="20">
        <f>Invoer!E66</f>
        <v>0</v>
      </c>
      <c r="D19" s="20">
        <f>Invoer!F66</f>
        <v>0</v>
      </c>
      <c r="E19" s="20">
        <f>Invoer!G66</f>
        <v>0</v>
      </c>
      <c r="F19" s="20">
        <f>Invoer!H66</f>
        <v>0</v>
      </c>
      <c r="G19" s="20">
        <f>Invoer!I66</f>
        <v>0</v>
      </c>
      <c r="H19" s="20">
        <f>Invoer!J66</f>
        <v>0</v>
      </c>
      <c r="I19" s="20">
        <f>Invoer!K66</f>
        <v>0</v>
      </c>
      <c r="J19" s="20">
        <f>Invoer!L66</f>
        <v>0</v>
      </c>
      <c r="K19" s="20">
        <f>Invoer!M66</f>
        <v>0</v>
      </c>
      <c r="L19" s="20">
        <f>Invoer!N66</f>
        <v>0</v>
      </c>
      <c r="M19" s="20">
        <f>Invoer!$O66</f>
        <v>0</v>
      </c>
      <c r="N19" s="20">
        <f>Invoer!$O66</f>
        <v>0</v>
      </c>
      <c r="O19" s="20">
        <f>Invoer!$O66</f>
        <v>0</v>
      </c>
      <c r="P19" s="20">
        <f>Invoer!$O66</f>
        <v>0</v>
      </c>
      <c r="Q19" s="20">
        <f>Invoer!$O66</f>
        <v>0</v>
      </c>
      <c r="R19" s="20">
        <f>Invoer!$P66</f>
        <v>0</v>
      </c>
      <c r="S19" s="20">
        <f>Invoer!$P66</f>
        <v>0</v>
      </c>
      <c r="T19" s="20">
        <f>Invoer!$P66</f>
        <v>0</v>
      </c>
      <c r="U19" s="20">
        <f>Invoer!$P66</f>
        <v>0</v>
      </c>
      <c r="V19" s="20">
        <f>Invoer!$P66</f>
        <v>0</v>
      </c>
    </row>
    <row r="20" spans="2:22">
      <c r="B20" s="10" t="s">
        <v>48</v>
      </c>
      <c r="C20" s="20">
        <f>Invoer!E67</f>
        <v>0</v>
      </c>
      <c r="D20" s="20">
        <f>Invoer!F67</f>
        <v>0</v>
      </c>
      <c r="E20" s="20">
        <f>Invoer!G67</f>
        <v>0</v>
      </c>
      <c r="F20" s="20">
        <f>Invoer!H67</f>
        <v>0</v>
      </c>
      <c r="G20" s="20">
        <f>Invoer!I67</f>
        <v>0</v>
      </c>
      <c r="H20" s="20">
        <f>Invoer!J67</f>
        <v>0</v>
      </c>
      <c r="I20" s="20">
        <f>Invoer!K67</f>
        <v>0</v>
      </c>
      <c r="J20" s="20">
        <f>Invoer!L67</f>
        <v>0</v>
      </c>
      <c r="K20" s="20">
        <f>Invoer!M67</f>
        <v>0</v>
      </c>
      <c r="L20" s="20">
        <f>Invoer!N67</f>
        <v>0</v>
      </c>
      <c r="M20" s="20">
        <f>Invoer!$O67</f>
        <v>0</v>
      </c>
      <c r="N20" s="20">
        <f>Invoer!$O67</f>
        <v>0</v>
      </c>
      <c r="O20" s="20">
        <f>Invoer!$O67</f>
        <v>0</v>
      </c>
      <c r="P20" s="20">
        <f>Invoer!$O67</f>
        <v>0</v>
      </c>
      <c r="Q20" s="20">
        <f>Invoer!$O67</f>
        <v>0</v>
      </c>
      <c r="R20" s="20">
        <f>Invoer!$P67</f>
        <v>0</v>
      </c>
      <c r="S20" s="20">
        <f>Invoer!$P67</f>
        <v>0</v>
      </c>
      <c r="T20" s="20">
        <f>Invoer!$P67</f>
        <v>0</v>
      </c>
      <c r="U20" s="20">
        <f>Invoer!$P67</f>
        <v>0</v>
      </c>
      <c r="V20" s="20">
        <f>Invoer!$P67</f>
        <v>0</v>
      </c>
    </row>
    <row r="21" spans="2:22">
      <c r="B21" s="10" t="s">
        <v>49</v>
      </c>
      <c r="C21" s="20">
        <f>Exploitatiebegroting!D7*Invoer!E68</f>
        <v>559.65</v>
      </c>
      <c r="D21" s="20">
        <f>Exploitatiebegroting!E7*Invoer!F68</f>
        <v>100.13234855962502</v>
      </c>
      <c r="E21" s="20">
        <f>Exploitatiebegroting!F7*Invoer!G68</f>
        <v>451.92523896050318</v>
      </c>
      <c r="F21" s="20">
        <f>Exploitatiebegroting!G7*Invoer!H68</f>
        <v>711.46798320665266</v>
      </c>
      <c r="G21" s="20">
        <f>Exploitatiebegroting!H7*Invoer!I68</f>
        <v>1892.1970362950722</v>
      </c>
      <c r="H21" s="20">
        <f>Exploitatiebegroting!I7*Invoer!J68</f>
        <v>2652.8790498746262</v>
      </c>
      <c r="I21" s="20">
        <f>Exploitatiebegroting!J7*Invoer!K68</f>
        <v>2895.3778433602592</v>
      </c>
      <c r="J21" s="20">
        <f>Exploitatiebegroting!K7*Invoer!L68</f>
        <v>3085.6920075863127</v>
      </c>
      <c r="K21" s="20">
        <f>Exploitatiebegroting!L7*Invoer!M68</f>
        <v>3251.5409247626208</v>
      </c>
      <c r="L21" s="20">
        <f>Exploitatiebegroting!M7*Invoer!N68</f>
        <v>3366.5040469089672</v>
      </c>
      <c r="M21" s="20">
        <f>Exploitatiebegroting!N7*Invoer!$O68</f>
        <v>3492.2856301608062</v>
      </c>
      <c r="N21" s="20">
        <f>Exploitatiebegroting!O7*Invoer!$O68</f>
        <v>3492.2856301608062</v>
      </c>
      <c r="O21" s="20">
        <f>Exploitatiebegroting!P7*Invoer!$O68</f>
        <v>3492.2856301608062</v>
      </c>
      <c r="P21" s="20">
        <f>Exploitatiebegroting!Q7*Invoer!$O68</f>
        <v>3492.2856301608062</v>
      </c>
      <c r="Q21" s="20">
        <f>Exploitatiebegroting!R7*Invoer!$O68</f>
        <v>3492.2856301608062</v>
      </c>
      <c r="R21" s="20">
        <f>Exploitatiebegroting!S7*Invoer!$P68</f>
        <v>3684.7372297062379</v>
      </c>
      <c r="S21" s="20">
        <f>Exploitatiebegroting!T7*Invoer!$P68</f>
        <v>3684.7372297062379</v>
      </c>
      <c r="T21" s="20">
        <f>Exploitatiebegroting!U7*Invoer!$P68</f>
        <v>3684.7372297062379</v>
      </c>
      <c r="U21" s="20">
        <f>Exploitatiebegroting!V7*Invoer!$P68</f>
        <v>3684.7372297062379</v>
      </c>
      <c r="V21" s="20">
        <f>Exploitatiebegroting!W7*Invoer!$P68</f>
        <v>3684.7372297062379</v>
      </c>
    </row>
    <row r="22" spans="2:22">
      <c r="B22" s="16" t="s">
        <v>51</v>
      </c>
      <c r="C22" s="20">
        <f>Invoer!E69</f>
        <v>0</v>
      </c>
      <c r="D22" s="20">
        <f>Invoer!F69</f>
        <v>0</v>
      </c>
      <c r="E22" s="20">
        <f>Invoer!G69</f>
        <v>0</v>
      </c>
      <c r="F22" s="20">
        <f>Invoer!H69</f>
        <v>0</v>
      </c>
      <c r="G22" s="20">
        <f>Invoer!I69</f>
        <v>0</v>
      </c>
      <c r="H22" s="20">
        <f>Invoer!J69</f>
        <v>0</v>
      </c>
      <c r="I22" s="20">
        <f>Invoer!K69</f>
        <v>0</v>
      </c>
      <c r="J22" s="20">
        <f>Invoer!L69</f>
        <v>0</v>
      </c>
      <c r="K22" s="20">
        <f>Invoer!M69</f>
        <v>0</v>
      </c>
      <c r="L22" s="20">
        <f>Invoer!N69</f>
        <v>0</v>
      </c>
      <c r="M22" s="20">
        <f>Invoer!$O69</f>
        <v>0</v>
      </c>
      <c r="N22" s="20">
        <f>Invoer!$O69</f>
        <v>0</v>
      </c>
      <c r="O22" s="20">
        <f>Invoer!$O69</f>
        <v>0</v>
      </c>
      <c r="P22" s="20">
        <f>Invoer!$O69</f>
        <v>0</v>
      </c>
      <c r="Q22" s="20">
        <f>Invoer!$O69</f>
        <v>0</v>
      </c>
      <c r="R22" s="20">
        <f>Invoer!$P69</f>
        <v>0</v>
      </c>
      <c r="S22" s="20">
        <f>Invoer!$P69</f>
        <v>0</v>
      </c>
      <c r="T22" s="20">
        <f>Invoer!$P69</f>
        <v>0</v>
      </c>
      <c r="U22" s="20">
        <f>Invoer!$P69</f>
        <v>0</v>
      </c>
      <c r="V22" s="20">
        <f>Invoer!$P69</f>
        <v>0</v>
      </c>
    </row>
    <row r="23" spans="2:22">
      <c r="B23" s="10" t="s">
        <v>52</v>
      </c>
      <c r="C23" s="20">
        <f>Invoer!E70</f>
        <v>0</v>
      </c>
      <c r="D23" s="20">
        <f>Invoer!F70</f>
        <v>0</v>
      </c>
      <c r="E23" s="20">
        <f>Invoer!G70</f>
        <v>0</v>
      </c>
      <c r="F23" s="20">
        <f>Invoer!H70</f>
        <v>0</v>
      </c>
      <c r="G23" s="20">
        <f>Invoer!I70</f>
        <v>0</v>
      </c>
      <c r="H23" s="20">
        <f>Invoer!J70</f>
        <v>0</v>
      </c>
      <c r="I23" s="20">
        <f>Invoer!K70</f>
        <v>0</v>
      </c>
      <c r="J23" s="20">
        <f>Invoer!L70</f>
        <v>0</v>
      </c>
      <c r="K23" s="20">
        <f>Invoer!M70</f>
        <v>0</v>
      </c>
      <c r="L23" s="20">
        <f>Invoer!N70</f>
        <v>0</v>
      </c>
      <c r="M23" s="20">
        <f>Invoer!$O70</f>
        <v>0</v>
      </c>
      <c r="N23" s="20">
        <f>Invoer!$O70</f>
        <v>0</v>
      </c>
      <c r="O23" s="20">
        <f>Invoer!$O70</f>
        <v>0</v>
      </c>
      <c r="P23" s="20">
        <f>Invoer!$O70</f>
        <v>0</v>
      </c>
      <c r="Q23" s="20">
        <f>Invoer!$O70</f>
        <v>0</v>
      </c>
      <c r="R23" s="20">
        <f>Invoer!$P70</f>
        <v>0</v>
      </c>
      <c r="S23" s="20">
        <f>Invoer!$P70</f>
        <v>0</v>
      </c>
      <c r="T23" s="20">
        <f>Invoer!$P70</f>
        <v>0</v>
      </c>
      <c r="U23" s="20">
        <f>Invoer!$P70</f>
        <v>0</v>
      </c>
      <c r="V23" s="20">
        <f>Invoer!$P70</f>
        <v>0</v>
      </c>
    </row>
    <row r="24" spans="2:22">
      <c r="B24" s="10" t="s">
        <v>569</v>
      </c>
      <c r="C24" s="20">
        <f>Invoer!E73</f>
        <v>2500</v>
      </c>
      <c r="D24" s="20">
        <f>Invoer!F73</f>
        <v>2500</v>
      </c>
      <c r="E24" s="20">
        <f>Invoer!G73</f>
        <v>2500</v>
      </c>
      <c r="F24" s="20">
        <f>Invoer!H73</f>
        <v>2500</v>
      </c>
      <c r="G24" s="20">
        <f>Invoer!I73</f>
        <v>2500</v>
      </c>
      <c r="H24" s="20">
        <f>Invoer!J73</f>
        <v>2500</v>
      </c>
      <c r="I24" s="20">
        <f>Invoer!K73</f>
        <v>2500</v>
      </c>
      <c r="J24" s="20">
        <f>Invoer!L73</f>
        <v>2500</v>
      </c>
      <c r="K24" s="20">
        <f>Invoer!M73</f>
        <v>2500</v>
      </c>
      <c r="L24" s="20">
        <f>Invoer!N73</f>
        <v>2500</v>
      </c>
      <c r="M24" s="20">
        <f>Invoer!$O73</f>
        <v>2500</v>
      </c>
      <c r="N24" s="20">
        <f>Invoer!$O73</f>
        <v>2500</v>
      </c>
      <c r="O24" s="20">
        <f>Invoer!$O73</f>
        <v>2500</v>
      </c>
      <c r="P24" s="20">
        <f>Invoer!$O73</f>
        <v>2500</v>
      </c>
      <c r="Q24" s="20">
        <f>Invoer!$O73</f>
        <v>2500</v>
      </c>
      <c r="R24" s="20">
        <f>Invoer!$P73</f>
        <v>2500</v>
      </c>
      <c r="S24" s="20">
        <f>Invoer!$P73</f>
        <v>2500</v>
      </c>
      <c r="T24" s="20">
        <f>Invoer!$P73</f>
        <v>2500</v>
      </c>
      <c r="U24" s="20">
        <f>Invoer!$P73</f>
        <v>2500</v>
      </c>
      <c r="V24" s="20">
        <f>Invoer!$P73</f>
        <v>2500</v>
      </c>
    </row>
    <row r="25" spans="2:22">
      <c r="B25" s="10" t="s">
        <v>543</v>
      </c>
      <c r="C25" s="20">
        <f>Invoer!E71</f>
        <v>0</v>
      </c>
      <c r="D25" s="20">
        <f>Invoer!F71</f>
        <v>0</v>
      </c>
      <c r="E25" s="20">
        <f>Invoer!G71</f>
        <v>0</v>
      </c>
      <c r="F25" s="20">
        <f>Invoer!H71</f>
        <v>0</v>
      </c>
      <c r="G25" s="20">
        <f>Invoer!I71</f>
        <v>0</v>
      </c>
      <c r="H25" s="20">
        <f>Invoer!J71</f>
        <v>0</v>
      </c>
      <c r="I25" s="20">
        <f>Invoer!K71</f>
        <v>0</v>
      </c>
      <c r="J25" s="20">
        <f>Invoer!L71</f>
        <v>0</v>
      </c>
      <c r="K25" s="20">
        <f>Invoer!M71</f>
        <v>0</v>
      </c>
      <c r="L25" s="20">
        <f>Invoer!N71</f>
        <v>0</v>
      </c>
      <c r="M25" s="20">
        <f>Invoer!O71</f>
        <v>0</v>
      </c>
      <c r="N25" s="20">
        <f>Invoer!P71</f>
        <v>0</v>
      </c>
      <c r="O25" s="20">
        <f>Invoer!Q71</f>
        <v>0</v>
      </c>
      <c r="P25" s="20">
        <f>Invoer!R71</f>
        <v>0</v>
      </c>
      <c r="Q25" s="20">
        <f>Invoer!S71</f>
        <v>0</v>
      </c>
      <c r="R25" s="20">
        <f>Invoer!T71</f>
        <v>0</v>
      </c>
      <c r="S25" s="20">
        <f>Invoer!U71</f>
        <v>0</v>
      </c>
      <c r="T25" s="20">
        <f>Invoer!V71</f>
        <v>0</v>
      </c>
      <c r="U25" s="20">
        <f>Invoer!W71</f>
        <v>0</v>
      </c>
      <c r="V25" s="20">
        <f>Invoer!X71</f>
        <v>0</v>
      </c>
    </row>
    <row r="26" spans="2:22">
      <c r="B26" s="10" t="s">
        <v>53</v>
      </c>
      <c r="C26" s="20">
        <f>Invoer!E72*'Investeringsbegroting '!F20</f>
        <v>57.349874999999997</v>
      </c>
      <c r="D26" s="20">
        <f>Invoer!F72*'Investeringsbegroting '!G20</f>
        <v>81.399749999999997</v>
      </c>
      <c r="E26" s="20">
        <f>Invoer!G72*'Investeringsbegroting '!H20</f>
        <v>112.849625</v>
      </c>
      <c r="F26" s="20">
        <f>Invoer!H72*'Investeringsbegroting '!I20</f>
        <v>112.849625</v>
      </c>
      <c r="G26" s="20">
        <f>Invoer!I72*'Investeringsbegroting '!J20</f>
        <v>112.849625</v>
      </c>
      <c r="H26" s="20">
        <f>Invoer!J72*'Investeringsbegroting '!K20</f>
        <v>112.849625</v>
      </c>
      <c r="I26" s="20">
        <f>Invoer!K72*'Investeringsbegroting '!L20</f>
        <v>112.849625</v>
      </c>
      <c r="J26" s="20">
        <f>Invoer!L72*'Investeringsbegroting '!M20</f>
        <v>112.849625</v>
      </c>
      <c r="K26" s="20">
        <f>Invoer!M72*'Investeringsbegroting '!N20</f>
        <v>112.849625</v>
      </c>
      <c r="L26" s="20">
        <f>Invoer!N72*'Investeringsbegroting '!O20</f>
        <v>112.849625</v>
      </c>
      <c r="M26" s="20">
        <f>Invoer!$O72*'Investeringsbegroting '!$P20</f>
        <v>105.44974999999999</v>
      </c>
      <c r="N26" s="20">
        <f>Invoer!$O72*'Investeringsbegroting '!$P20</f>
        <v>105.44974999999999</v>
      </c>
      <c r="O26" s="20">
        <f>Invoer!$O72*'Investeringsbegroting '!$P20</f>
        <v>105.44974999999999</v>
      </c>
      <c r="P26" s="20">
        <f>Invoer!$O72*'Investeringsbegroting '!$P20</f>
        <v>105.44974999999999</v>
      </c>
      <c r="Q26" s="20">
        <f>Invoer!$O72*'Investeringsbegroting '!$P20</f>
        <v>105.44974999999999</v>
      </c>
      <c r="R26" s="20">
        <f>Invoer!$P72*'Investeringsbegroting '!$Q20</f>
        <v>94.349874999999997</v>
      </c>
      <c r="S26" s="20">
        <f>Invoer!$P72*'Investeringsbegroting '!$Q20</f>
        <v>94.349874999999997</v>
      </c>
      <c r="T26" s="20">
        <f>Invoer!$P72*'Investeringsbegroting '!$Q20</f>
        <v>94.349874999999997</v>
      </c>
      <c r="U26" s="20">
        <f>Invoer!$P72*'Investeringsbegroting '!$Q20</f>
        <v>94.349874999999997</v>
      </c>
      <c r="V26" s="20">
        <f>Invoer!$P72*'Investeringsbegroting '!$Q20</f>
        <v>94.349874999999997</v>
      </c>
    </row>
    <row r="27" spans="2:22">
      <c r="B27" s="10" t="s">
        <v>355</v>
      </c>
      <c r="C27" s="20">
        <f>Invoer!E74*Invoer!$B2</f>
        <v>370</v>
      </c>
      <c r="D27" s="20">
        <f>Invoer!F74*Invoer!$B2</f>
        <v>370</v>
      </c>
      <c r="E27" s="20">
        <f>Invoer!G74*Invoer!$B2</f>
        <v>370</v>
      </c>
      <c r="F27" s="20">
        <f>Invoer!H74*Invoer!$B2</f>
        <v>370</v>
      </c>
      <c r="G27" s="20">
        <f>Invoer!I74*Invoer!$B2</f>
        <v>370</v>
      </c>
      <c r="H27" s="20">
        <f>Invoer!J74*Invoer!$B2</f>
        <v>370</v>
      </c>
      <c r="I27" s="20">
        <f>Invoer!K74*Invoer!$B2</f>
        <v>370</v>
      </c>
      <c r="J27" s="20">
        <f>Invoer!L74*Invoer!$B2</f>
        <v>370</v>
      </c>
      <c r="K27" s="20">
        <f>Invoer!M74*Invoer!$B2</f>
        <v>370</v>
      </c>
      <c r="L27" s="20">
        <f>Invoer!N74*Invoer!$B2</f>
        <v>370</v>
      </c>
      <c r="M27" s="20">
        <f>Invoer!$O74*Invoer!$B2</f>
        <v>370</v>
      </c>
      <c r="N27" s="20">
        <f>Invoer!$O74*Invoer!$B2</f>
        <v>370</v>
      </c>
      <c r="O27" s="20">
        <f>Invoer!$O74*Invoer!$B2</f>
        <v>370</v>
      </c>
      <c r="P27" s="20">
        <f>Invoer!$O74*Invoer!$B2</f>
        <v>370</v>
      </c>
      <c r="Q27" s="20">
        <f>Invoer!$O74*Invoer!$B2</f>
        <v>370</v>
      </c>
      <c r="R27" s="20">
        <f>Invoer!$P74*Invoer!$B2</f>
        <v>370</v>
      </c>
      <c r="S27" s="20">
        <f>Invoer!$P74*Invoer!$B2</f>
        <v>370</v>
      </c>
      <c r="T27" s="20">
        <f>Invoer!$P74*Invoer!$B2</f>
        <v>370</v>
      </c>
      <c r="U27" s="20">
        <f>Invoer!$P74*Invoer!$B2</f>
        <v>370</v>
      </c>
      <c r="V27" s="20">
        <f>Invoer!$P74*Invoer!$B2</f>
        <v>370</v>
      </c>
    </row>
    <row r="28" spans="2:22">
      <c r="B28" s="10" t="s">
        <v>356</v>
      </c>
      <c r="C28" s="20">
        <f>'Financieringsbegroting '!F13+'Financieringsbegroting '!F15</f>
        <v>1534.76</v>
      </c>
      <c r="D28" s="20">
        <f>'Financieringsbegroting '!G13+'Financieringsbegroting '!G15</f>
        <v>1453.508</v>
      </c>
      <c r="E28" s="20">
        <f>'Financieringsbegroting '!H13+'Financieringsbegroting '!H15</f>
        <v>1372.2560000000001</v>
      </c>
      <c r="F28" s="20">
        <f>'Financieringsbegroting '!I13+'Financieringsbegroting '!I15</f>
        <v>1291.0040000000001</v>
      </c>
      <c r="G28" s="20">
        <f>'Financieringsbegroting '!J13+'Financieringsbegroting '!J15</f>
        <v>1209.7520000000002</v>
      </c>
      <c r="H28" s="20">
        <f>'Financieringsbegroting '!K13+'Financieringsbegroting '!K15</f>
        <v>1128.5000000000005</v>
      </c>
      <c r="I28" s="20">
        <f>'Financieringsbegroting '!L13+'Financieringsbegroting '!L15</f>
        <v>1047.2480000000005</v>
      </c>
      <c r="J28" s="20">
        <f>'Financieringsbegroting '!M13+'Financieringsbegroting '!M15</f>
        <v>965.99600000000032</v>
      </c>
      <c r="K28" s="20">
        <f>'Financieringsbegroting '!N13+'Financieringsbegroting '!N15</f>
        <v>884.74400000000048</v>
      </c>
      <c r="L28" s="20">
        <f>'Financieringsbegroting '!O13+'Financieringsbegroting '!O15</f>
        <v>803.49200000000053</v>
      </c>
      <c r="M28" s="20">
        <f>'Financieringsbegroting '!P13+'Financieringsbegroting '!P15</f>
        <v>722.24000000000058</v>
      </c>
      <c r="N28" s="20">
        <f>'Financieringsbegroting '!Q13+'Financieringsbegroting '!Q15</f>
        <v>650.01600000000053</v>
      </c>
      <c r="O28" s="20">
        <f>'Financieringsbegroting '!R13+'Financieringsbegroting '!R15</f>
        <v>577.7920000000006</v>
      </c>
      <c r="P28" s="20">
        <f>'Financieringsbegroting '!S13+'Financieringsbegroting '!S15</f>
        <v>505.56800000000055</v>
      </c>
      <c r="Q28" s="20">
        <f>'Financieringsbegroting '!T13+'Financieringsbegroting '!T15</f>
        <v>433.34400000000051</v>
      </c>
      <c r="R28" s="20">
        <f>'Financieringsbegroting '!U13+'Financieringsbegroting '!U15</f>
        <v>361.12000000000052</v>
      </c>
      <c r="S28" s="20">
        <f>'Financieringsbegroting '!V13+'Financieringsbegroting '!V15</f>
        <v>288.89600000000053</v>
      </c>
      <c r="T28" s="20">
        <f>'Financieringsbegroting '!W13+'Financieringsbegroting '!W15</f>
        <v>216.67200000000048</v>
      </c>
      <c r="U28" s="20">
        <f>'Financieringsbegroting '!X13+'Financieringsbegroting '!X15</f>
        <v>144.44800000000049</v>
      </c>
      <c r="V28" s="20">
        <f>'Financieringsbegroting '!Y13+'Financieringsbegroting '!Y15</f>
        <v>72.224000000000487</v>
      </c>
    </row>
    <row r="29" spans="2:22">
      <c r="B29" s="14" t="s">
        <v>357</v>
      </c>
      <c r="C29" s="21">
        <f>'Investeringsbegroting '!F20</f>
        <v>1146.9974999999999</v>
      </c>
      <c r="D29" s="21">
        <f>'Investeringsbegroting '!G20</f>
        <v>1627.9949999999999</v>
      </c>
      <c r="E29" s="21">
        <f>'Investeringsbegroting '!H20</f>
        <v>2256.9924999999998</v>
      </c>
      <c r="F29" s="21">
        <f>'Investeringsbegroting '!I20</f>
        <v>2256.9924999999998</v>
      </c>
      <c r="G29" s="21">
        <f>'Investeringsbegroting '!J20</f>
        <v>2256.9924999999998</v>
      </c>
      <c r="H29" s="21">
        <f>'Investeringsbegroting '!K20</f>
        <v>2256.9924999999998</v>
      </c>
      <c r="I29" s="21">
        <f>'Investeringsbegroting '!L20</f>
        <v>2256.9924999999998</v>
      </c>
      <c r="J29" s="21">
        <f>'Investeringsbegroting '!M20</f>
        <v>2256.9924999999998</v>
      </c>
      <c r="K29" s="21">
        <f>'Investeringsbegroting '!N20</f>
        <v>2256.9924999999998</v>
      </c>
      <c r="L29" s="21">
        <f>'Investeringsbegroting '!O20</f>
        <v>2256.9924999999998</v>
      </c>
      <c r="M29" s="21">
        <f>'Investeringsbegroting '!$P20</f>
        <v>2108.9949999999999</v>
      </c>
      <c r="N29" s="21">
        <f>'Investeringsbegroting '!$P20</f>
        <v>2108.9949999999999</v>
      </c>
      <c r="O29" s="21">
        <f>'Investeringsbegroting '!$P20</f>
        <v>2108.9949999999999</v>
      </c>
      <c r="P29" s="21">
        <f>'Investeringsbegroting '!$P20</f>
        <v>2108.9949999999999</v>
      </c>
      <c r="Q29" s="21">
        <f>'Investeringsbegroting '!$P20</f>
        <v>2108.9949999999999</v>
      </c>
      <c r="R29" s="21">
        <f>'Investeringsbegroting '!$Q20</f>
        <v>1886.9974999999999</v>
      </c>
      <c r="S29" s="21">
        <f>'Investeringsbegroting '!$Q20</f>
        <v>1886.9974999999999</v>
      </c>
      <c r="T29" s="21">
        <f>'Investeringsbegroting '!$Q20</f>
        <v>1886.9974999999999</v>
      </c>
      <c r="U29" s="21">
        <f>'Investeringsbegroting '!$Q20</f>
        <v>1886.9974999999999</v>
      </c>
      <c r="V29" s="21">
        <f>'Investeringsbegroting '!$Q20</f>
        <v>1886.9974999999999</v>
      </c>
    </row>
    <row r="30" spans="2:22">
      <c r="B30" s="10" t="s">
        <v>544</v>
      </c>
      <c r="C30" s="94">
        <f>C31*Invoer!E75</f>
        <v>1023.8757375</v>
      </c>
      <c r="D30" s="94">
        <f>D31*Invoer!F75</f>
        <v>1175.0245598559625</v>
      </c>
      <c r="E30" s="94">
        <f>E31*Invoer!G75</f>
        <v>1586.1823351765381</v>
      </c>
      <c r="F30" s="94">
        <f>F31*Invoer!H75</f>
        <v>886.34935617703673</v>
      </c>
      <c r="G30" s="94">
        <f>G31*Invoer!I75</f>
        <v>1048.2203348008957</v>
      </c>
      <c r="H30" s="94">
        <f>H31*Invoer!J75</f>
        <v>1154.8227060112565</v>
      </c>
      <c r="I30" s="94">
        <f>I31*Invoer!K75</f>
        <v>1193.7283410156642</v>
      </c>
      <c r="J30" s="94">
        <f>J31*Invoer!L75</f>
        <v>1217.7959661541877</v>
      </c>
      <c r="K30" s="94">
        <f>K31*Invoer!M75</f>
        <v>1239.0729905795117</v>
      </c>
      <c r="L30" s="94">
        <f>L31*Invoer!N75</f>
        <v>1250.6255231077812</v>
      </c>
      <c r="M30" s="94">
        <f>M31*Invoer!$O75</f>
        <v>1252.7460861888485</v>
      </c>
      <c r="N30" s="94">
        <f>N31*Invoer!$O75</f>
        <v>1245.5236861888488</v>
      </c>
      <c r="O30" s="94">
        <f>O31*Invoer!$O75</f>
        <v>1238.3012861888487</v>
      </c>
      <c r="P30" s="94">
        <f>P31*Invoer!$O75</f>
        <v>1231.0788861888486</v>
      </c>
      <c r="Q30" s="94">
        <f>Q31*Invoer!$O75</f>
        <v>1223.8564861888487</v>
      </c>
      <c r="R30" s="94">
        <f>R31*Invoer!$P75</f>
        <v>1230.002060470485</v>
      </c>
      <c r="S30" s="94">
        <f>S31*Invoer!$P75</f>
        <v>1222.7796604704852</v>
      </c>
      <c r="T30" s="94">
        <f>T31*Invoer!$P75</f>
        <v>1215.5572604704851</v>
      </c>
      <c r="U30" s="94">
        <f>U31*Invoer!$P75</f>
        <v>1208.334860470485</v>
      </c>
      <c r="V30" s="94">
        <f>V31*Invoer!$P75</f>
        <v>1201.1124604704851</v>
      </c>
    </row>
    <row r="31" spans="2:22" hidden="1">
      <c r="B31" s="11"/>
      <c r="C31" s="190">
        <f>SUM(C18:C29)+Saldo!D14</f>
        <v>10238.757374999999</v>
      </c>
      <c r="D31" s="190">
        <f>SUM(D18:D29)+Saldo!E14</f>
        <v>11750.245598559624</v>
      </c>
      <c r="E31" s="190">
        <f>SUM(E18:E29)+Saldo!F14</f>
        <v>15861.823351765381</v>
      </c>
      <c r="F31" s="190">
        <f>SUM(F18:F29)+Saldo!G14</f>
        <v>8863.4935617703668</v>
      </c>
      <c r="G31" s="190">
        <f>SUM(G18:G29)+Saldo!H14</f>
        <v>10482.203348008956</v>
      </c>
      <c r="H31" s="190">
        <f>SUM(H18:H29)+Saldo!I14</f>
        <v>11548.227060112566</v>
      </c>
      <c r="I31" s="190">
        <f>SUM(I18:I29)+Saldo!J14</f>
        <v>11937.283410156642</v>
      </c>
      <c r="J31" s="190">
        <f>SUM(J18:J29)+Saldo!K14</f>
        <v>12177.959661541876</v>
      </c>
      <c r="K31" s="190">
        <f>SUM(K18:K29)+Saldo!L14</f>
        <v>12390.729905795117</v>
      </c>
      <c r="L31" s="190">
        <f>SUM(L18:L29)+Saldo!M14</f>
        <v>12506.25523107781</v>
      </c>
      <c r="M31" s="190">
        <f>SUM(M18:M29)+Saldo!N14</f>
        <v>12527.460861888485</v>
      </c>
      <c r="N31" s="190">
        <f>SUM(N18:N29)+Saldo!O14</f>
        <v>12455.236861888487</v>
      </c>
      <c r="O31" s="190">
        <f>SUM(O18:O29)+Saldo!P14</f>
        <v>12383.012861888486</v>
      </c>
      <c r="P31" s="190">
        <f>SUM(P18:P29)+Saldo!Q14</f>
        <v>12310.788861888486</v>
      </c>
      <c r="Q31" s="190">
        <f>SUM(Q18:Q29)+Saldo!R14</f>
        <v>12238.564861888488</v>
      </c>
      <c r="R31" s="190">
        <f>SUM(R18:R29)+Saldo!S14</f>
        <v>12300.02060470485</v>
      </c>
      <c r="S31" s="190">
        <f>SUM(S18:S29)+Saldo!T14</f>
        <v>12227.79660470485</v>
      </c>
      <c r="T31" s="190">
        <f>SUM(T18:T29)+Saldo!U14</f>
        <v>12155.57260470485</v>
      </c>
      <c r="U31" s="190">
        <f>SUM(U18:U29)+Saldo!V14</f>
        <v>12083.34860470485</v>
      </c>
      <c r="V31" s="190">
        <f>SUM(V18:V29)+Saldo!W14</f>
        <v>12011.12460470485</v>
      </c>
    </row>
    <row r="32" spans="2:22" ht="15" thickBot="1">
      <c r="B32" s="11"/>
      <c r="C32" s="93"/>
      <c r="D32" s="15"/>
      <c r="E32" s="15"/>
      <c r="F32" s="15"/>
      <c r="G32" s="15"/>
      <c r="H32" s="15"/>
      <c r="I32" s="15"/>
      <c r="J32" s="15"/>
      <c r="K32" s="15"/>
      <c r="L32" s="15"/>
      <c r="M32" s="15"/>
      <c r="N32" s="15"/>
      <c r="O32" s="15"/>
      <c r="P32" s="15"/>
      <c r="Q32" s="15"/>
      <c r="R32" s="15"/>
      <c r="S32" s="15"/>
      <c r="T32" s="15"/>
      <c r="U32" s="15"/>
      <c r="V32" s="19"/>
    </row>
    <row r="33" spans="2:22" ht="15" thickBot="1">
      <c r="B33" s="30" t="s">
        <v>26</v>
      </c>
      <c r="C33" s="24">
        <f t="shared" ref="C33:V33" si="1">SUM(C18:C30)</f>
        <v>8302.6331124999997</v>
      </c>
      <c r="D33" s="24">
        <f t="shared" si="1"/>
        <v>8418.0596584155865</v>
      </c>
      <c r="E33" s="24">
        <f t="shared" si="1"/>
        <v>9760.2056991370409</v>
      </c>
      <c r="F33" s="24">
        <f t="shared" si="1"/>
        <v>9238.6634643836896</v>
      </c>
      <c r="G33" s="24">
        <f t="shared" si="1"/>
        <v>10500.011496095967</v>
      </c>
      <c r="H33" s="24">
        <f t="shared" si="1"/>
        <v>11286.043880885883</v>
      </c>
      <c r="I33" s="24">
        <f t="shared" si="1"/>
        <v>11486.196309375922</v>
      </c>
      <c r="J33" s="24">
        <f t="shared" si="1"/>
        <v>11619.326098740501</v>
      </c>
      <c r="K33" s="24">
        <f t="shared" si="1"/>
        <v>11725.200040342133</v>
      </c>
      <c r="L33" s="24">
        <f t="shared" si="1"/>
        <v>11770.46369501675</v>
      </c>
      <c r="M33" s="24">
        <f t="shared" si="1"/>
        <v>11661.716466349653</v>
      </c>
      <c r="N33" s="24">
        <f t="shared" si="1"/>
        <v>11582.270066349654</v>
      </c>
      <c r="O33" s="24">
        <f t="shared" si="1"/>
        <v>11502.823666349655</v>
      </c>
      <c r="P33" s="24">
        <f t="shared" si="1"/>
        <v>11423.377266349655</v>
      </c>
      <c r="Q33" s="24">
        <f t="shared" si="1"/>
        <v>11343.930866349656</v>
      </c>
      <c r="R33" s="24">
        <f t="shared" si="1"/>
        <v>11237.206665176724</v>
      </c>
      <c r="S33" s="24">
        <f t="shared" si="1"/>
        <v>11157.760265176723</v>
      </c>
      <c r="T33" s="24">
        <f t="shared" si="1"/>
        <v>11078.313865176722</v>
      </c>
      <c r="U33" s="24">
        <f t="shared" si="1"/>
        <v>10998.867465176721</v>
      </c>
      <c r="V33" s="24">
        <f t="shared" si="1"/>
        <v>10919.421065176723</v>
      </c>
    </row>
    <row r="35" spans="2:22">
      <c r="C35" s="23"/>
    </row>
    <row r="36" spans="2:22">
      <c r="C36" s="23"/>
    </row>
  </sheetData>
  <sheetProtection algorithmName="SHA-512" hashValue="1Rgv7A0WBXc+Gy9I7ssK1SQzUXNcPskC0IVBarGGGtrdsgq21ef5cT27pcsHAjMT3/x1VJcSAL0YMK+30RfbUg==" saltValue="DxrMiBzVis22RmxbFTPJkw=="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6C5F-F350-4D80-BC05-E7047EC9F4D7}">
  <sheetPr codeName="Sheet13"/>
  <dimension ref="B2:W19"/>
  <sheetViews>
    <sheetView workbookViewId="0">
      <selection activeCell="O17" sqref="O17"/>
    </sheetView>
  </sheetViews>
  <sheetFormatPr defaultColWidth="8.90625" defaultRowHeight="14.5"/>
  <cols>
    <col min="2" max="2" width="26" bestFit="1" customWidth="1"/>
    <col min="3" max="3" width="11" customWidth="1"/>
    <col min="4" max="23" width="12" customWidth="1"/>
    <col min="24" max="25" width="10.90625" bestFit="1" customWidth="1"/>
  </cols>
  <sheetData>
    <row r="2" spans="2:23" s="1" customFormat="1">
      <c r="C2" s="1" t="s">
        <v>0</v>
      </c>
      <c r="D2" s="1">
        <v>1</v>
      </c>
      <c r="E2" s="1">
        <v>2</v>
      </c>
      <c r="F2" s="1">
        <v>3</v>
      </c>
      <c r="G2" s="1">
        <v>4</v>
      </c>
      <c r="H2" s="1">
        <v>5</v>
      </c>
      <c r="I2" s="1">
        <v>6</v>
      </c>
      <c r="J2" s="1">
        <v>7</v>
      </c>
      <c r="K2" s="1">
        <v>8</v>
      </c>
      <c r="L2" s="1">
        <v>9</v>
      </c>
      <c r="M2" s="1">
        <v>10</v>
      </c>
      <c r="N2" s="1">
        <v>11</v>
      </c>
      <c r="O2" s="1">
        <v>12</v>
      </c>
      <c r="P2" s="1">
        <v>13</v>
      </c>
      <c r="Q2" s="1">
        <v>14</v>
      </c>
      <c r="R2" s="1">
        <v>15</v>
      </c>
      <c r="S2" s="1">
        <v>16</v>
      </c>
      <c r="T2" s="1">
        <v>17</v>
      </c>
      <c r="U2" s="1">
        <v>18</v>
      </c>
      <c r="V2" s="1">
        <v>19</v>
      </c>
      <c r="W2" s="1">
        <v>20</v>
      </c>
    </row>
    <row r="3" spans="2:23">
      <c r="B3" s="1" t="s">
        <v>359</v>
      </c>
    </row>
    <row r="4" spans="2:23">
      <c r="B4" s="34" t="s">
        <v>360</v>
      </c>
      <c r="C4" s="34"/>
      <c r="D4" s="95">
        <f>Saldo!D29</f>
        <v>11100</v>
      </c>
      <c r="E4" s="95">
        <f>Saldo!E29</f>
        <v>1909.6469711925001</v>
      </c>
      <c r="F4" s="95">
        <f>Saldo!F29</f>
        <v>8945.5047792100631</v>
      </c>
      <c r="G4" s="95">
        <f>Saldo!G29</f>
        <v>14136.359664133051</v>
      </c>
      <c r="H4" s="95">
        <f>Saldo!H29</f>
        <v>34975.940725901441</v>
      </c>
      <c r="I4" s="95">
        <f>Saldo!I29</f>
        <v>50189.580997492521</v>
      </c>
      <c r="J4" s="95">
        <f>Saldo!J29</f>
        <v>55039.556867205181</v>
      </c>
      <c r="K4" s="95">
        <f>Saldo!K29</f>
        <v>58845.840151726246</v>
      </c>
      <c r="L4" s="95">
        <f>Saldo!L29</f>
        <v>62162.81849525241</v>
      </c>
      <c r="M4" s="95">
        <f>Saldo!M29</f>
        <v>64462.080938179344</v>
      </c>
      <c r="N4" s="95">
        <f>Saldo!N29</f>
        <v>66977.712603216118</v>
      </c>
      <c r="O4" s="95">
        <f>Saldo!O29</f>
        <v>66977.712603216118</v>
      </c>
      <c r="P4" s="95">
        <f>Saldo!P29</f>
        <v>66977.712603216118</v>
      </c>
      <c r="Q4" s="95">
        <f>Saldo!Q29</f>
        <v>66977.712603216118</v>
      </c>
      <c r="R4" s="95">
        <f>Saldo!R29</f>
        <v>66977.712603216118</v>
      </c>
      <c r="S4" s="95">
        <f>Saldo!S29</f>
        <v>70826.744594124757</v>
      </c>
      <c r="T4" s="95">
        <f>Saldo!T29</f>
        <v>70826.744594124757</v>
      </c>
      <c r="U4" s="95">
        <f>Saldo!U29</f>
        <v>70826.744594124757</v>
      </c>
      <c r="V4" s="95">
        <f>Saldo!V29</f>
        <v>70826.744594124757</v>
      </c>
      <c r="W4" s="95">
        <f>Saldo!W29</f>
        <v>70826.744594124757</v>
      </c>
    </row>
    <row r="5" spans="2:23">
      <c r="B5" s="34" t="s">
        <v>361</v>
      </c>
      <c r="C5" s="34"/>
      <c r="D5" s="35">
        <f>'Indirecte posten '!C14</f>
        <v>93</v>
      </c>
      <c r="E5" s="35">
        <f>'Indirecte posten '!D14</f>
        <v>93</v>
      </c>
      <c r="F5" s="35">
        <f>'Indirecte posten '!E14</f>
        <v>93</v>
      </c>
      <c r="G5" s="35">
        <f>'Indirecte posten '!F14</f>
        <v>93</v>
      </c>
      <c r="H5" s="35">
        <f>'Indirecte posten '!G14</f>
        <v>2868</v>
      </c>
      <c r="I5" s="35">
        <f>'Indirecte posten '!H14</f>
        <v>2868</v>
      </c>
      <c r="J5" s="35">
        <f>'Indirecte posten '!I14</f>
        <v>2868</v>
      </c>
      <c r="K5" s="35">
        <f>'Indirecte posten '!J14</f>
        <v>2868</v>
      </c>
      <c r="L5" s="35">
        <f>'Indirecte posten '!K14</f>
        <v>2868</v>
      </c>
      <c r="M5" s="35">
        <f>'Indirecte posten '!L14</f>
        <v>2868</v>
      </c>
      <c r="N5" s="35">
        <f>'Indirecte posten '!M14</f>
        <v>2868</v>
      </c>
      <c r="O5" s="35">
        <f>'Indirecte posten '!N14</f>
        <v>2868</v>
      </c>
      <c r="P5" s="35">
        <f>'Indirecte posten '!O14</f>
        <v>2868</v>
      </c>
      <c r="Q5" s="35">
        <f>'Indirecte posten '!P14</f>
        <v>2868</v>
      </c>
      <c r="R5" s="35">
        <f>'Indirecte posten '!Q14</f>
        <v>2868</v>
      </c>
      <c r="S5" s="35">
        <f>'Indirecte posten '!R14</f>
        <v>2868</v>
      </c>
      <c r="T5" s="35">
        <f>'Indirecte posten '!S14</f>
        <v>2868</v>
      </c>
      <c r="U5" s="35">
        <f>'Indirecte posten '!T14</f>
        <v>2868</v>
      </c>
      <c r="V5" s="35">
        <f>'Indirecte posten '!U14</f>
        <v>2868</v>
      </c>
      <c r="W5" s="35">
        <f>'Indirecte posten '!V14</f>
        <v>2868</v>
      </c>
    </row>
    <row r="6" spans="2:23">
      <c r="B6" s="34"/>
      <c r="C6" s="34"/>
      <c r="D6" s="34"/>
      <c r="E6" s="34"/>
      <c r="F6" s="34"/>
      <c r="G6" s="34"/>
      <c r="H6" s="34"/>
      <c r="I6" s="34"/>
      <c r="J6" s="34"/>
      <c r="K6" s="34"/>
      <c r="L6" s="34"/>
      <c r="M6" s="34"/>
      <c r="N6" s="34"/>
      <c r="O6" s="34"/>
      <c r="P6" s="34"/>
      <c r="Q6" s="34"/>
      <c r="R6" s="34"/>
      <c r="S6" s="34"/>
      <c r="T6" s="34"/>
      <c r="U6" s="34"/>
      <c r="V6" s="34"/>
      <c r="W6" s="34"/>
    </row>
    <row r="7" spans="2:23">
      <c r="B7" s="33" t="s">
        <v>686</v>
      </c>
      <c r="C7" s="34"/>
      <c r="D7" s="95">
        <f>SUM(D4:D6)</f>
        <v>11193</v>
      </c>
      <c r="E7" s="95">
        <f t="shared" ref="E7:W7" si="0">SUM(E4:E6)</f>
        <v>2002.6469711925001</v>
      </c>
      <c r="F7" s="95">
        <f t="shared" si="0"/>
        <v>9038.5047792100631</v>
      </c>
      <c r="G7" s="95">
        <f t="shared" si="0"/>
        <v>14229.359664133051</v>
      </c>
      <c r="H7" s="95">
        <f t="shared" si="0"/>
        <v>37843.940725901441</v>
      </c>
      <c r="I7" s="95">
        <f t="shared" si="0"/>
        <v>53057.580997492521</v>
      </c>
      <c r="J7" s="95">
        <f t="shared" si="0"/>
        <v>57907.556867205181</v>
      </c>
      <c r="K7" s="95">
        <f t="shared" si="0"/>
        <v>61713.840151726246</v>
      </c>
      <c r="L7" s="95">
        <f t="shared" si="0"/>
        <v>65030.81849525241</v>
      </c>
      <c r="M7" s="95">
        <f t="shared" si="0"/>
        <v>67330.080938179337</v>
      </c>
      <c r="N7" s="95">
        <f t="shared" si="0"/>
        <v>69845.712603216118</v>
      </c>
      <c r="O7" s="95">
        <f t="shared" si="0"/>
        <v>69845.712603216118</v>
      </c>
      <c r="P7" s="95">
        <f t="shared" si="0"/>
        <v>69845.712603216118</v>
      </c>
      <c r="Q7" s="95">
        <f t="shared" si="0"/>
        <v>69845.712603216118</v>
      </c>
      <c r="R7" s="95">
        <f t="shared" si="0"/>
        <v>69845.712603216118</v>
      </c>
      <c r="S7" s="95">
        <f t="shared" si="0"/>
        <v>73694.744594124757</v>
      </c>
      <c r="T7" s="95">
        <f t="shared" si="0"/>
        <v>73694.744594124757</v>
      </c>
      <c r="U7" s="95">
        <f t="shared" si="0"/>
        <v>73694.744594124757</v>
      </c>
      <c r="V7" s="95">
        <f t="shared" si="0"/>
        <v>73694.744594124757</v>
      </c>
      <c r="W7" s="95">
        <f t="shared" si="0"/>
        <v>73694.744594124757</v>
      </c>
    </row>
    <row r="8" spans="2:23">
      <c r="B8" s="34"/>
      <c r="C8" s="34"/>
      <c r="D8" s="34"/>
      <c r="E8" s="34"/>
      <c r="F8" s="34"/>
      <c r="G8" s="34"/>
      <c r="H8" s="34"/>
      <c r="I8" s="34"/>
      <c r="J8" s="34"/>
      <c r="K8" s="34"/>
      <c r="L8" s="34"/>
      <c r="M8" s="34"/>
      <c r="N8" s="34"/>
      <c r="O8" s="34"/>
      <c r="P8" s="34"/>
      <c r="Q8" s="34"/>
      <c r="R8" s="34"/>
      <c r="S8" s="34"/>
      <c r="T8" s="34"/>
      <c r="U8" s="34"/>
      <c r="V8" s="34"/>
      <c r="W8" s="34"/>
    </row>
    <row r="9" spans="2:23">
      <c r="B9" s="34" t="s">
        <v>362</v>
      </c>
      <c r="C9" s="34"/>
      <c r="D9" s="98">
        <f>Saldo!D31</f>
        <v>9472</v>
      </c>
      <c r="E9" s="98">
        <f>Saldo!E31</f>
        <v>11019.210500000001</v>
      </c>
      <c r="F9" s="98">
        <f>Saldo!F31</f>
        <v>14199.799987804878</v>
      </c>
      <c r="G9" s="98">
        <f>Saldo!G31</f>
        <v>7023.1794535637146</v>
      </c>
      <c r="H9" s="98">
        <f>Saldo!H31</f>
        <v>7542.4121867138847</v>
      </c>
      <c r="I9" s="98">
        <f>Saldo!I31</f>
        <v>24505.005885237937</v>
      </c>
      <c r="J9" s="98">
        <f>Saldo!J31</f>
        <v>29468.815441796385</v>
      </c>
      <c r="K9" s="98">
        <f>Saldo!K31</f>
        <v>34336.429528955559</v>
      </c>
      <c r="L9" s="98">
        <f>Saldo!L31</f>
        <v>39200.602856032499</v>
      </c>
      <c r="M9" s="98">
        <f>Saldo!M31</f>
        <v>48754.417059168845</v>
      </c>
      <c r="N9" s="98">
        <f>Saldo!N31</f>
        <v>58358.490481727684</v>
      </c>
      <c r="O9" s="98">
        <f>Saldo!O31</f>
        <v>58358.490481727684</v>
      </c>
      <c r="P9" s="98">
        <f>Saldo!P31</f>
        <v>58358.490481727684</v>
      </c>
      <c r="Q9" s="98">
        <f>Saldo!Q31</f>
        <v>58358.490481727684</v>
      </c>
      <c r="R9" s="98">
        <f>Saldo!R31</f>
        <v>58358.490481727684</v>
      </c>
      <c r="S9" s="98">
        <f>Saldo!S31</f>
        <v>63268.815999998616</v>
      </c>
      <c r="T9" s="98">
        <f>Saldo!T31</f>
        <v>63268.815999998616</v>
      </c>
      <c r="U9" s="98">
        <f>Saldo!U31</f>
        <v>63268.815999998616</v>
      </c>
      <c r="V9" s="98">
        <f>Saldo!V31</f>
        <v>63268.815999998616</v>
      </c>
      <c r="W9" s="98">
        <f>Saldo!W31</f>
        <v>63268.815999998616</v>
      </c>
    </row>
    <row r="10" spans="2:23">
      <c r="B10" s="34" t="s">
        <v>363</v>
      </c>
      <c r="C10" s="34"/>
      <c r="D10" s="98">
        <f>'Indirecte posten '!C33-'Indirecte posten '!C29-'Indirecte posten '!C28</f>
        <v>5620.8756125</v>
      </c>
      <c r="E10" s="98">
        <f>'Indirecte posten '!D33-'Indirecte posten '!D29-'Indirecte posten '!D28</f>
        <v>5336.5566584155868</v>
      </c>
      <c r="F10" s="98">
        <f>'Indirecte posten '!E33-'Indirecte posten '!E29-'Indirecte posten '!E28</f>
        <v>6130.9571991370403</v>
      </c>
      <c r="G10" s="98">
        <f>'Indirecte posten '!F33-'Indirecte posten '!F29-'Indirecte posten '!F28</f>
        <v>5690.6669643836894</v>
      </c>
      <c r="H10" s="98">
        <f>'Indirecte posten '!G33-'Indirecte posten '!G29-'Indirecte posten '!G28</f>
        <v>7033.2669960959665</v>
      </c>
      <c r="I10" s="98">
        <f>'Indirecte posten '!H33-'Indirecte posten '!H29-'Indirecte posten '!H28</f>
        <v>7900.5513808858832</v>
      </c>
      <c r="J10" s="98">
        <f>'Indirecte posten '!I33-'Indirecte posten '!I29-'Indirecte posten '!I28</f>
        <v>8181.9558093759215</v>
      </c>
      <c r="K10" s="98">
        <f>'Indirecte posten '!J33-'Indirecte posten '!J29-'Indirecte posten '!J28</f>
        <v>8396.3375987404997</v>
      </c>
      <c r="L10" s="98">
        <f>'Indirecte posten '!K33-'Indirecte posten '!K29-'Indirecte posten '!K28</f>
        <v>8583.4635403421325</v>
      </c>
      <c r="M10" s="98">
        <f>'Indirecte posten '!L33-'Indirecte posten '!L29-'Indirecte posten '!L28</f>
        <v>8709.9791950167491</v>
      </c>
      <c r="N10" s="98">
        <f>'Indirecte posten '!M33-'Indirecte posten '!M29-'Indirecte posten '!M28</f>
        <v>8830.4814663496527</v>
      </c>
      <c r="O10" s="98">
        <f>'Indirecte posten '!N33-'Indirecte posten '!N29-'Indirecte posten '!N28</f>
        <v>8823.2590663496558</v>
      </c>
      <c r="P10" s="98">
        <f>'Indirecte posten '!O33-'Indirecte posten '!O29-'Indirecte posten '!O28</f>
        <v>8816.0366663496534</v>
      </c>
      <c r="Q10" s="98">
        <f>'Indirecte posten '!P33-'Indirecte posten '!P29-'Indirecte posten '!P28</f>
        <v>8808.8142663496528</v>
      </c>
      <c r="R10" s="98">
        <f>'Indirecte posten '!Q33-'Indirecte posten '!Q29-'Indirecte posten '!Q28</f>
        <v>8801.5918663496559</v>
      </c>
      <c r="S10" s="98">
        <f>'Indirecte posten '!R33-'Indirecte posten '!R29-'Indirecte posten '!R28</f>
        <v>8989.0891651767233</v>
      </c>
      <c r="T10" s="98">
        <f>'Indirecte posten '!S33-'Indirecte posten '!S29-'Indirecte posten '!S28</f>
        <v>8981.8667651767228</v>
      </c>
      <c r="U10" s="98">
        <f>'Indirecte posten '!T33-'Indirecte posten '!T29-'Indirecte posten '!T28</f>
        <v>8974.6443651767222</v>
      </c>
      <c r="V10" s="98">
        <f>'Indirecte posten '!U33-'Indirecte posten '!U29-'Indirecte posten '!U28</f>
        <v>8967.4219651767216</v>
      </c>
      <c r="W10" s="98">
        <f>'Indirecte posten '!V33-'Indirecte posten '!V29-'Indirecte posten '!V28</f>
        <v>8960.1995651767229</v>
      </c>
    </row>
    <row r="11" spans="2:23">
      <c r="B11" s="34"/>
      <c r="C11" s="34"/>
      <c r="D11" s="98"/>
      <c r="E11" s="98"/>
      <c r="F11" s="98"/>
      <c r="G11" s="98"/>
      <c r="H11" s="98"/>
      <c r="I11" s="98"/>
      <c r="J11" s="98"/>
      <c r="K11" s="98"/>
      <c r="L11" s="98"/>
      <c r="M11" s="98"/>
      <c r="N11" s="98"/>
      <c r="O11" s="98"/>
      <c r="P11" s="98"/>
      <c r="Q11" s="98"/>
      <c r="R11" s="98"/>
      <c r="S11" s="98"/>
      <c r="T11" s="98"/>
      <c r="U11" s="98"/>
      <c r="V11" s="98"/>
      <c r="W11" s="98"/>
    </row>
    <row r="12" spans="2:23">
      <c r="B12" s="67" t="s">
        <v>364</v>
      </c>
      <c r="C12" s="34"/>
      <c r="D12" s="98">
        <f>'Indirecte posten '!C29</f>
        <v>1146.9974999999999</v>
      </c>
      <c r="E12" s="98">
        <f>'Indirecte posten '!D29</f>
        <v>1627.9949999999999</v>
      </c>
      <c r="F12" s="98">
        <f>'Indirecte posten '!E29</f>
        <v>2256.9924999999998</v>
      </c>
      <c r="G12" s="98">
        <f>'Indirecte posten '!F29</f>
        <v>2256.9924999999998</v>
      </c>
      <c r="H12" s="98">
        <f>'Indirecte posten '!G29</f>
        <v>2256.9924999999998</v>
      </c>
      <c r="I12" s="98">
        <f>'Indirecte posten '!H29</f>
        <v>2256.9924999999998</v>
      </c>
      <c r="J12" s="98">
        <f>'Indirecte posten '!I29</f>
        <v>2256.9924999999998</v>
      </c>
      <c r="K12" s="98">
        <f>'Indirecte posten '!J29</f>
        <v>2256.9924999999998</v>
      </c>
      <c r="L12" s="98">
        <f>'Indirecte posten '!K29</f>
        <v>2256.9924999999998</v>
      </c>
      <c r="M12" s="98">
        <f>'Indirecte posten '!L29</f>
        <v>2256.9924999999998</v>
      </c>
      <c r="N12" s="98">
        <f>'Indirecte posten '!M29</f>
        <v>2108.9949999999999</v>
      </c>
      <c r="O12" s="98">
        <f>'Indirecte posten '!N29</f>
        <v>2108.9949999999999</v>
      </c>
      <c r="P12" s="98">
        <f>'Indirecte posten '!O29</f>
        <v>2108.9949999999999</v>
      </c>
      <c r="Q12" s="98">
        <f>'Indirecte posten '!P29</f>
        <v>2108.9949999999999</v>
      </c>
      <c r="R12" s="98">
        <f>'Indirecte posten '!Q29</f>
        <v>2108.9949999999999</v>
      </c>
      <c r="S12" s="98">
        <f>'Indirecte posten '!R29</f>
        <v>1886.9974999999999</v>
      </c>
      <c r="T12" s="98">
        <f>'Indirecte posten '!S29</f>
        <v>1886.9974999999999</v>
      </c>
      <c r="U12" s="98">
        <f>'Indirecte posten '!T29</f>
        <v>1886.9974999999999</v>
      </c>
      <c r="V12" s="98">
        <f>'Indirecte posten '!U29</f>
        <v>1886.9974999999999</v>
      </c>
      <c r="W12" s="98">
        <f>'Indirecte posten '!V29</f>
        <v>1886.9974999999999</v>
      </c>
    </row>
    <row r="13" spans="2:23">
      <c r="B13" s="67" t="s">
        <v>60</v>
      </c>
      <c r="C13" s="34"/>
      <c r="D13" s="98">
        <f>'Indirecte posten '!C28</f>
        <v>1534.76</v>
      </c>
      <c r="E13" s="98">
        <f>'Indirecte posten '!D28</f>
        <v>1453.508</v>
      </c>
      <c r="F13" s="98">
        <f>'Indirecte posten '!E28</f>
        <v>1372.2560000000001</v>
      </c>
      <c r="G13" s="98">
        <f>'Indirecte posten '!F28</f>
        <v>1291.0040000000001</v>
      </c>
      <c r="H13" s="98">
        <f>'Indirecte posten '!G28</f>
        <v>1209.7520000000002</v>
      </c>
      <c r="I13" s="98">
        <f>'Indirecte posten '!H28</f>
        <v>1128.5000000000005</v>
      </c>
      <c r="J13" s="98">
        <f>'Indirecte posten '!I28</f>
        <v>1047.2480000000005</v>
      </c>
      <c r="K13" s="98">
        <f>'Indirecte posten '!J28</f>
        <v>965.99600000000032</v>
      </c>
      <c r="L13" s="98">
        <f>'Indirecte posten '!K28</f>
        <v>884.74400000000048</v>
      </c>
      <c r="M13" s="98">
        <f>'Indirecte posten '!L28</f>
        <v>803.49200000000053</v>
      </c>
      <c r="N13" s="98">
        <f>'Indirecte posten '!M28</f>
        <v>722.24000000000058</v>
      </c>
      <c r="O13" s="98">
        <f>'Indirecte posten '!N28</f>
        <v>650.01600000000053</v>
      </c>
      <c r="P13" s="98">
        <f>'Indirecte posten '!O28</f>
        <v>577.7920000000006</v>
      </c>
      <c r="Q13" s="98">
        <f>'Indirecte posten '!P28</f>
        <v>505.56800000000055</v>
      </c>
      <c r="R13" s="98">
        <f>'Indirecte posten '!Q28</f>
        <v>433.34400000000051</v>
      </c>
      <c r="S13" s="98">
        <f>'Indirecte posten '!R28</f>
        <v>361.12000000000052</v>
      </c>
      <c r="T13" s="98">
        <f>'Indirecte posten '!S28</f>
        <v>288.89600000000053</v>
      </c>
      <c r="U13" s="98">
        <f>'Indirecte posten '!T28</f>
        <v>216.67200000000048</v>
      </c>
      <c r="V13" s="98">
        <f>'Indirecte posten '!U28</f>
        <v>144.44800000000049</v>
      </c>
      <c r="W13" s="98">
        <f>'Indirecte posten '!V28</f>
        <v>72.224000000000487</v>
      </c>
    </row>
    <row r="14" spans="2:23">
      <c r="B14" s="34"/>
      <c r="C14" s="34"/>
      <c r="D14" s="34"/>
      <c r="E14" s="34"/>
      <c r="F14" s="34"/>
      <c r="G14" s="34"/>
      <c r="H14" s="34"/>
      <c r="I14" s="34"/>
      <c r="J14" s="34"/>
      <c r="K14" s="34"/>
      <c r="L14" s="34"/>
      <c r="M14" s="34"/>
      <c r="N14" s="34"/>
      <c r="O14" s="34"/>
      <c r="P14" s="34"/>
      <c r="Q14" s="34"/>
      <c r="R14" s="34"/>
      <c r="S14" s="34"/>
      <c r="T14" s="34"/>
      <c r="U14" s="34"/>
      <c r="V14" s="34"/>
      <c r="W14" s="34"/>
    </row>
    <row r="15" spans="2:23">
      <c r="B15" s="33" t="s">
        <v>614</v>
      </c>
      <c r="C15" s="34"/>
      <c r="D15" s="98">
        <f>D7-D9-D10-D12-D13</f>
        <v>-6581.6331124999997</v>
      </c>
      <c r="E15" s="98">
        <f>E7-E9-E10-E12-E13</f>
        <v>-17434.623187223089</v>
      </c>
      <c r="F15" s="98">
        <f>F7-F9-F10-F12-F13</f>
        <v>-14921.500907731855</v>
      </c>
      <c r="G15" s="98">
        <f t="shared" ref="G15:W15" si="1">G7-G9-G10-G12-G13</f>
        <v>-2032.4832538143526</v>
      </c>
      <c r="H15" s="98">
        <f t="shared" si="1"/>
        <v>19801.51704309159</v>
      </c>
      <c r="I15" s="98">
        <f t="shared" si="1"/>
        <v>17266.531231368703</v>
      </c>
      <c r="J15" s="98">
        <f t="shared" si="1"/>
        <v>16952.545116032874</v>
      </c>
      <c r="K15" s="98">
        <f t="shared" si="1"/>
        <v>15758.084524030184</v>
      </c>
      <c r="L15" s="98">
        <f>L7-L9-L10-L12-L13</f>
        <v>14105.015598877775</v>
      </c>
      <c r="M15" s="98">
        <f t="shared" si="1"/>
        <v>6805.200183993742</v>
      </c>
      <c r="N15" s="98">
        <f t="shared" si="1"/>
        <v>-174.49434486121925</v>
      </c>
      <c r="O15" s="98">
        <f>O7-O9-O10-O12-O13</f>
        <v>-95.047944861222277</v>
      </c>
      <c r="P15" s="98">
        <f t="shared" si="1"/>
        <v>-15.601544861219963</v>
      </c>
      <c r="Q15" s="98">
        <f t="shared" si="1"/>
        <v>63.844855138780645</v>
      </c>
      <c r="R15" s="98">
        <f t="shared" si="1"/>
        <v>143.29125513877761</v>
      </c>
      <c r="S15" s="98">
        <f t="shared" si="1"/>
        <v>-811.27807105058332</v>
      </c>
      <c r="T15" s="98">
        <f t="shared" si="1"/>
        <v>-731.83167105058271</v>
      </c>
      <c r="U15" s="98">
        <f t="shared" si="1"/>
        <v>-652.38527105058211</v>
      </c>
      <c r="V15" s="98">
        <f t="shared" si="1"/>
        <v>-572.93887105058161</v>
      </c>
      <c r="W15" s="98">
        <f t="shared" si="1"/>
        <v>-493.49247105058282</v>
      </c>
    </row>
    <row r="19" spans="2:2">
      <c r="B19" s="1"/>
    </row>
  </sheetData>
  <sheetProtection algorithmName="SHA-512" hashValue="QMX97NS2q2zjx5TZj8v1bttzTaFWpA4zU0eiuUQorFygUAK7hCCQRWm/WMknGzVmR7kewE9pMOjrrYAU0LEc8w==" saltValue="ylQwWccRQCwQk9RsO2lF9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ASBron xmlns="e13f3093-a3e3-4225-b064-82f9b4337680">BO Project</HASBron>
    <HASBranche xmlns="e13f3093-a3e3-4225-b064-82f9b4337680" xsi:nil="true"/>
    <HASOpdrachtgever xmlns="e13f3093-a3e3-4225-b064-82f9b4337680">HAS Hogeschool</HASOpdrachtgever>
    <TaxKeywordTaxHTField xmlns="e13f3093-a3e3-4225-b064-82f9b4337680">
      <Terms xmlns="http://schemas.microsoft.com/office/infopath/2007/PartnerControls"/>
    </TaxKeywordTaxHTField>
    <TaxCatchAll xmlns="e13f3093-a3e3-4225-b064-82f9b4337680"/>
    <HASTypeInformatie xmlns="e13f3093-a3e3-4225-b064-82f9b4337680">Projectinformatie</HASTypeInformatie>
  </documentManagement>
</p:properties>
</file>

<file path=customXml/item3.xml><?xml version="1.0" encoding="utf-8"?>
<ct:contentTypeSchema xmlns:ct="http://schemas.microsoft.com/office/2006/metadata/contentType" xmlns:ma="http://schemas.microsoft.com/office/2006/metadata/properties/metaAttributes" ct:_="" ma:_="" ma:contentTypeName="Projectdocument" ma:contentTypeID="0x010100A9FC61B8FD872F4E9EBD1B6C8FE9512E011300C2487B1348D33C4D8F4211E60B366974" ma:contentTypeVersion="4" ma:contentTypeDescription="" ma:contentTypeScope="" ma:versionID="7e23d3480c443285c947b0397827894a">
  <xsd:schema xmlns:xsd="http://www.w3.org/2001/XMLSchema" xmlns:xs="http://www.w3.org/2001/XMLSchema" xmlns:p="http://schemas.microsoft.com/office/2006/metadata/properties" xmlns:ns2="e13f3093-a3e3-4225-b064-82f9b4337680" xmlns:ns4="cec1a842-1b1b-4027-9f6b-6b051201afff" targetNamespace="http://schemas.microsoft.com/office/2006/metadata/properties" ma:root="true" ma:fieldsID="a995f3d09c95ca72d2541c2a58908a61" ns2:_="" ns4:_="">
    <xsd:import namespace="e13f3093-a3e3-4225-b064-82f9b4337680"/>
    <xsd:import namespace="cec1a842-1b1b-4027-9f6b-6b051201afff"/>
    <xsd:element name="properties">
      <xsd:complexType>
        <xsd:sequence>
          <xsd:element name="documentManagement">
            <xsd:complexType>
              <xsd:all>
                <xsd:element ref="ns2:HASBron" minOccurs="0"/>
                <xsd:element ref="ns2:HASTypeInformatie" minOccurs="0"/>
                <xsd:element ref="ns2:HASBranche" minOccurs="0"/>
                <xsd:element ref="ns2:HASOpdrachtgever" minOccurs="0"/>
                <xsd:element ref="ns2:TaxCatchAll" minOccurs="0"/>
                <xsd:element ref="ns2:TaxKeywordTaxHTField" minOccurs="0"/>
                <xsd:element ref="ns2:TaxCatchAllLabel" minOccurs="0"/>
                <xsd:element ref="ns2:SharedWithUsers" minOccurs="0"/>
                <xsd:element ref="ns2:SharedWithDetails"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3f3093-a3e3-4225-b064-82f9b4337680" elementFormDefault="qualified">
    <xsd:import namespace="http://schemas.microsoft.com/office/2006/documentManagement/types"/>
    <xsd:import namespace="http://schemas.microsoft.com/office/infopath/2007/PartnerControls"/>
    <xsd:element name="HASBron" ma:index="2" nillable="true" ma:displayName="HASBron" ma:default="BO Project" ma:format="Dropdown" ma:hidden="true" ma:internalName="HASBron" ma:readOnly="false">
      <xsd:simpleType>
        <xsd:restriction base="dms:Choice">
          <xsd:enumeration value="BO Project"/>
        </xsd:restriction>
      </xsd:simpleType>
    </xsd:element>
    <xsd:element name="HASTypeInformatie" ma:index="3" nillable="true" ma:displayName="HASTypeInformatie" ma:default="Projectinformatie" ma:format="Dropdown" ma:hidden="true" ma:internalName="HASTypeInformatie" ma:readOnly="false">
      <xsd:simpleType>
        <xsd:restriction base="dms:Choice">
          <xsd:enumeration value="Projectinformatie"/>
        </xsd:restriction>
      </xsd:simpleType>
    </xsd:element>
    <xsd:element name="HASBranche" ma:index="4" nillable="true" ma:displayName="Branche" ma:hidden="true" ma:internalName="HASBranche" ma:readOnly="false">
      <xsd:simpleType>
        <xsd:restriction base="dms:Text">
          <xsd:maxLength value="255"/>
        </xsd:restriction>
      </xsd:simpleType>
    </xsd:element>
    <xsd:element name="HASOpdrachtgever" ma:index="5" nillable="true" ma:displayName="Opdrachtgever" ma:hidden="true" ma:internalName="HASOpdrachtgever" ma:readOnly="false">
      <xsd:simpleType>
        <xsd:restriction base="dms:Text">
          <xsd:maxLength value="255"/>
        </xsd:restriction>
      </xsd:simpleType>
    </xsd:element>
    <xsd:element name="TaxCatchAll" ma:index="11" nillable="true" ma:displayName="Taxonomy Catch All Column" ma:hidden="true" ma:list="{9c37d86a-2501-4e9a-a202-0b870c352c45}" ma:internalName="TaxCatchAll" ma:showField="CatchAllData" ma:web="e13f3093-a3e3-4225-b064-82f9b4337680">
      <xsd:complexType>
        <xsd:complexContent>
          <xsd:extension base="dms:MultiChoiceLookup">
            <xsd:sequence>
              <xsd:element name="Value" type="dms:Lookup" maxOccurs="unbounded" minOccurs="0" nillable="true"/>
            </xsd:sequence>
          </xsd:extension>
        </xsd:complexContent>
      </xsd:complexType>
    </xsd:element>
    <xsd:element name="TaxKeywordTaxHTField" ma:index="13" nillable="true" ma:taxonomy="true" ma:internalName="TaxKeywordTaxHTField" ma:taxonomyFieldName="TaxKeyword" ma:displayName="Ondernemingstrefwoorden" ma:fieldId="{23f27201-bee3-471e-b2e7-b64fd8b7ca38}" ma:taxonomyMulti="true" ma:sspId="4e04b31b-0f5a-4359-84b9-937cee2b4e6f" ma:termSetId="00000000-0000-0000-0000-000000000000" ma:anchorId="00000000-0000-0000-0000-000000000000" ma:open="true" ma:isKeyword="true">
      <xsd:complexType>
        <xsd:sequence>
          <xsd:element ref="pc:Terms" minOccurs="0" maxOccurs="1"/>
        </xsd:sequence>
      </xsd:complexType>
    </xsd:element>
    <xsd:element name="TaxCatchAllLabel" ma:index="15" nillable="true" ma:displayName="Taxonomy Catch All Column1" ma:hidden="true" ma:list="{9c37d86a-2501-4e9a-a202-0b870c352c45}" ma:internalName="TaxCatchAllLabel" ma:readOnly="true" ma:showField="CatchAllDataLabel" ma:web="e13f3093-a3e3-4225-b064-82f9b433768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1a842-1b1b-4027-9f6b-6b051201afff"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667ABADF-27C4-448E-85CC-35D38D798C9F}">
  <ds:schemaRefs>
    <ds:schemaRef ds:uri="http://schemas.microsoft.com/sharepoint/v3/contenttype/forms"/>
  </ds:schemaRefs>
</ds:datastoreItem>
</file>

<file path=customXml/itemProps2.xml><?xml version="1.0" encoding="utf-8"?>
<ds:datastoreItem xmlns:ds="http://schemas.openxmlformats.org/officeDocument/2006/customXml" ds:itemID="{DB9BB51A-B7D0-496B-8B88-D899E1EB3AFB}">
  <ds:schemaRefs>
    <ds:schemaRef ds:uri="http://schemas.microsoft.com/office/2006/metadata/properties"/>
    <ds:schemaRef ds:uri="http://purl.org/dc/elements/1.1/"/>
    <ds:schemaRef ds:uri="http://purl.org/dc/dcmitype/"/>
    <ds:schemaRef ds:uri="e13f3093-a3e3-4225-b064-82f9b4337680"/>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cec1a842-1b1b-4027-9f6b-6b051201afff"/>
  </ds:schemaRefs>
</ds:datastoreItem>
</file>

<file path=customXml/itemProps3.xml><?xml version="1.0" encoding="utf-8"?>
<ds:datastoreItem xmlns:ds="http://schemas.openxmlformats.org/officeDocument/2006/customXml" ds:itemID="{C298040C-BA85-4321-B175-F50554810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3f3093-a3e3-4225-b064-82f9b4337680"/>
    <ds:schemaRef ds:uri="cec1a842-1b1b-4027-9f6b-6b051201a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9A906CC-5B1B-4BBD-AC97-F21A1EBD884F}">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12</vt:i4>
      </vt:variant>
    </vt:vector>
  </HeadingPairs>
  <TitlesOfParts>
    <vt:vector size="12" baseType="lpstr">
      <vt:lpstr>Blad3</vt:lpstr>
      <vt:lpstr>Legenda</vt:lpstr>
      <vt:lpstr>Plantlijst</vt:lpstr>
      <vt:lpstr>Invoer</vt:lpstr>
      <vt:lpstr>Uitkomst in grafieken</vt:lpstr>
      <vt:lpstr>Uitkomst in cijfers</vt:lpstr>
      <vt:lpstr>Saldo</vt:lpstr>
      <vt:lpstr>Indirecte posten </vt:lpstr>
      <vt:lpstr>Exploitatiebegroting</vt:lpstr>
      <vt:lpstr>Investeringsbegroting </vt:lpstr>
      <vt:lpstr>Financieringsbegroting </vt:lpstr>
      <vt:lpstr>Liquiditeitsbegroting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Sven</dc:creator>
  <cp:keywords/>
  <dc:description/>
  <cp:lastModifiedBy>Claudia</cp:lastModifiedBy>
  <cp:revision/>
  <dcterms:created xsi:type="dcterms:W3CDTF">2020-05-19T08:41:39Z</dcterms:created>
  <dcterms:modified xsi:type="dcterms:W3CDTF">2020-11-05T16:31:55Z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0x010100A9FC61B8FD872F4E9EBD1B6C8FE9512E011300C2487B1348D33C4D8F4211E60B366974</vt:lpwstr>
  </property>
  <property fmtid="{D5CDD505-2E9C-101B-9397-08002B2CF9AE}" pid="3" name="TaxKeyword">
    <vt:lpwstr/>
  </property>
  <property fmtid="{D5CDD505-2E9C-101B-9397-08002B2CF9AE}" pid="4" name="WorkflowChangePath">
    <vt:lpwstr>c6e0839c-2d62-43f3-a465-1f44d2e55dd5,129;c6e0839c-2d62-43f3-a465-1f44d2e55dd5,129;c6e0839c-2d62-43f3-a465-1f44d2e55dd5,3;c6e0839c-2d62-43f3-a465-1f44d2e55dd5,3;c6e0839c-2d62-43f3-a465-1f44d2e55dd5,2;c6e0839c-2d62-43f3-a465-1f44d2e55dd5,2;</vt:lpwstr>
  </property>
</Properties>
</file>